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05" windowWidth="14805" windowHeight="7710"/>
  </bookViews>
  <sheets>
    <sheet name="W9" sheetId="1" r:id="rId1"/>
  </sheets>
  <calcPr calcId="144525"/>
</workbook>
</file>

<file path=xl/calcChain.xml><?xml version="1.0" encoding="utf-8"?>
<calcChain xmlns="http://schemas.openxmlformats.org/spreadsheetml/2006/main">
  <c r="G162" i="1" l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H161" i="1" s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H127" i="1" s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H107" i="1" s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H74" i="1" s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H73" i="1" s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H35" i="1"/>
  <c r="G35" i="1"/>
  <c r="H53" i="1" s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H20" i="1" s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H13" i="1" s="1"/>
  <c r="G5" i="1"/>
  <c r="H8" i="1" l="1"/>
  <c r="I10" i="1"/>
  <c r="I12" i="1"/>
  <c r="H14" i="1"/>
  <c r="H16" i="1"/>
  <c r="H18" i="1"/>
  <c r="I22" i="1"/>
  <c r="I24" i="1"/>
  <c r="I26" i="1"/>
  <c r="I28" i="1"/>
  <c r="I30" i="1"/>
  <c r="I32" i="1"/>
  <c r="I34" i="1"/>
  <c r="I37" i="1"/>
  <c r="I39" i="1"/>
  <c r="I41" i="1"/>
  <c r="I43" i="1"/>
  <c r="I45" i="1"/>
  <c r="I47" i="1"/>
  <c r="I49" i="1"/>
  <c r="I51" i="1"/>
  <c r="I53" i="1"/>
  <c r="H69" i="1"/>
  <c r="I62" i="1"/>
  <c r="I64" i="1"/>
  <c r="I66" i="1"/>
  <c r="I68" i="1"/>
  <c r="I70" i="1"/>
  <c r="I72" i="1"/>
  <c r="I76" i="1"/>
  <c r="I78" i="1"/>
  <c r="I80" i="1"/>
  <c r="I82" i="1"/>
  <c r="I84" i="1"/>
  <c r="I86" i="1"/>
  <c r="I88" i="1"/>
  <c r="H89" i="1"/>
  <c r="H123" i="1"/>
  <c r="I116" i="1"/>
  <c r="I118" i="1"/>
  <c r="I120" i="1"/>
  <c r="I122" i="1"/>
  <c r="I124" i="1"/>
  <c r="I126" i="1"/>
  <c r="H137" i="1"/>
  <c r="I130" i="1"/>
  <c r="I132" i="1"/>
  <c r="I134" i="1"/>
  <c r="I136" i="1"/>
  <c r="I138" i="1"/>
  <c r="I140" i="1"/>
  <c r="I142" i="1"/>
  <c r="H143" i="1"/>
  <c r="I145" i="1"/>
  <c r="I147" i="1"/>
  <c r="I149" i="1"/>
  <c r="I151" i="1"/>
  <c r="I153" i="1"/>
  <c r="I155" i="1"/>
  <c r="I157" i="1"/>
  <c r="I159" i="1"/>
  <c r="I161" i="1"/>
  <c r="I5" i="1"/>
  <c r="I7" i="1"/>
  <c r="I9" i="1"/>
  <c r="I11" i="1"/>
  <c r="I13" i="1"/>
  <c r="I15" i="1"/>
  <c r="I17" i="1"/>
  <c r="I19" i="1"/>
  <c r="I21" i="1"/>
  <c r="I23" i="1"/>
  <c r="I25" i="1"/>
  <c r="I27" i="1"/>
  <c r="I29" i="1"/>
  <c r="I31" i="1"/>
  <c r="I33" i="1"/>
  <c r="H49" i="1"/>
  <c r="I38" i="1"/>
  <c r="I40" i="1"/>
  <c r="I42" i="1"/>
  <c r="I44" i="1"/>
  <c r="I46" i="1"/>
  <c r="I48" i="1"/>
  <c r="I50" i="1"/>
  <c r="I52" i="1"/>
  <c r="I54" i="1"/>
  <c r="H59" i="1"/>
  <c r="I61" i="1"/>
  <c r="I63" i="1"/>
  <c r="I65" i="1"/>
  <c r="I67" i="1"/>
  <c r="I69" i="1"/>
  <c r="I71" i="1"/>
  <c r="I73" i="1"/>
  <c r="H101" i="1"/>
  <c r="H113" i="1"/>
  <c r="I115" i="1"/>
  <c r="I117" i="1"/>
  <c r="I119" i="1"/>
  <c r="I121" i="1"/>
  <c r="I123" i="1"/>
  <c r="I125" i="1"/>
  <c r="I127" i="1"/>
  <c r="I129" i="1"/>
  <c r="I131" i="1"/>
  <c r="I133" i="1"/>
  <c r="I135" i="1"/>
  <c r="I137" i="1"/>
  <c r="I139" i="1"/>
  <c r="I141" i="1"/>
  <c r="H149" i="1"/>
  <c r="I146" i="1"/>
  <c r="I148" i="1"/>
  <c r="I150" i="1"/>
  <c r="I152" i="1"/>
  <c r="I154" i="1"/>
  <c r="I156" i="1"/>
  <c r="I158" i="1"/>
  <c r="I160" i="1"/>
  <c r="I162" i="1"/>
  <c r="I8" i="1"/>
  <c r="H9" i="1"/>
  <c r="I14" i="1"/>
  <c r="H15" i="1"/>
  <c r="I16" i="1"/>
  <c r="H17" i="1"/>
  <c r="I18" i="1"/>
  <c r="H19" i="1"/>
  <c r="I20" i="1"/>
  <c r="H6" i="1"/>
  <c r="H10" i="1"/>
  <c r="H12" i="1"/>
  <c r="H22" i="1"/>
  <c r="H24" i="1"/>
  <c r="H26" i="1"/>
  <c r="H28" i="1"/>
  <c r="H30" i="1"/>
  <c r="H32" i="1"/>
  <c r="H34" i="1"/>
  <c r="I35" i="1"/>
  <c r="H36" i="1"/>
  <c r="H38" i="1"/>
  <c r="H40" i="1"/>
  <c r="H42" i="1"/>
  <c r="H44" i="1"/>
  <c r="H46" i="1"/>
  <c r="H48" i="1"/>
  <c r="H50" i="1"/>
  <c r="H52" i="1"/>
  <c r="H54" i="1"/>
  <c r="I59" i="1"/>
  <c r="H60" i="1"/>
  <c r="H62" i="1"/>
  <c r="H64" i="1"/>
  <c r="H66" i="1"/>
  <c r="H68" i="1"/>
  <c r="H70" i="1"/>
  <c r="H72" i="1"/>
  <c r="I74" i="1"/>
  <c r="H75" i="1"/>
  <c r="H77" i="1"/>
  <c r="H79" i="1"/>
  <c r="H81" i="1"/>
  <c r="H83" i="1"/>
  <c r="H85" i="1"/>
  <c r="H87" i="1"/>
  <c r="I91" i="1"/>
  <c r="I93" i="1"/>
  <c r="I95" i="1"/>
  <c r="I97" i="1"/>
  <c r="I99" i="1"/>
  <c r="I101" i="1"/>
  <c r="I103" i="1"/>
  <c r="I105" i="1"/>
  <c r="I107" i="1"/>
  <c r="H5" i="1"/>
  <c r="I6" i="1"/>
  <c r="H7" i="1"/>
  <c r="H11" i="1"/>
  <c r="H141" i="1"/>
  <c r="H139" i="1"/>
  <c r="H21" i="1"/>
  <c r="H23" i="1"/>
  <c r="H25" i="1"/>
  <c r="H27" i="1"/>
  <c r="H29" i="1"/>
  <c r="H31" i="1"/>
  <c r="H33" i="1"/>
  <c r="I36" i="1"/>
  <c r="H37" i="1"/>
  <c r="H39" i="1"/>
  <c r="H41" i="1"/>
  <c r="H43" i="1"/>
  <c r="H45" i="1"/>
  <c r="H47" i="1"/>
  <c r="H51" i="1"/>
  <c r="I60" i="1"/>
  <c r="H61" i="1"/>
  <c r="H63" i="1"/>
  <c r="H65" i="1"/>
  <c r="H67" i="1"/>
  <c r="H71" i="1"/>
  <c r="I75" i="1"/>
  <c r="H76" i="1"/>
  <c r="I77" i="1"/>
  <c r="H78" i="1"/>
  <c r="I79" i="1"/>
  <c r="H80" i="1"/>
  <c r="I81" i="1"/>
  <c r="H82" i="1"/>
  <c r="I83" i="1"/>
  <c r="H84" i="1"/>
  <c r="I85" i="1"/>
  <c r="H86" i="1"/>
  <c r="I87" i="1"/>
  <c r="H88" i="1"/>
  <c r="I92" i="1"/>
  <c r="I94" i="1"/>
  <c r="I96" i="1"/>
  <c r="I98" i="1"/>
  <c r="I100" i="1"/>
  <c r="I102" i="1"/>
  <c r="I104" i="1"/>
  <c r="I106" i="1"/>
  <c r="I108" i="1"/>
  <c r="I89" i="1"/>
  <c r="H90" i="1"/>
  <c r="H92" i="1"/>
  <c r="H94" i="1"/>
  <c r="H96" i="1"/>
  <c r="H98" i="1"/>
  <c r="H100" i="1"/>
  <c r="H102" i="1"/>
  <c r="H104" i="1"/>
  <c r="H106" i="1"/>
  <c r="H108" i="1"/>
  <c r="I113" i="1"/>
  <c r="H114" i="1"/>
  <c r="H116" i="1"/>
  <c r="H118" i="1"/>
  <c r="H120" i="1"/>
  <c r="H122" i="1"/>
  <c r="H124" i="1"/>
  <c r="H126" i="1"/>
  <c r="H128" i="1"/>
  <c r="H130" i="1"/>
  <c r="H132" i="1"/>
  <c r="H134" i="1"/>
  <c r="H136" i="1"/>
  <c r="H138" i="1"/>
  <c r="H140" i="1"/>
  <c r="H142" i="1"/>
  <c r="I143" i="1"/>
  <c r="H144" i="1"/>
  <c r="H146" i="1"/>
  <c r="H148" i="1"/>
  <c r="H150" i="1"/>
  <c r="H152" i="1"/>
  <c r="H154" i="1"/>
  <c r="H156" i="1"/>
  <c r="H158" i="1"/>
  <c r="H160" i="1"/>
  <c r="H162" i="1"/>
  <c r="I90" i="1"/>
  <c r="H91" i="1"/>
  <c r="H93" i="1"/>
  <c r="H95" i="1"/>
  <c r="H97" i="1"/>
  <c r="H99" i="1"/>
  <c r="H103" i="1"/>
  <c r="H105" i="1"/>
  <c r="I114" i="1"/>
  <c r="H115" i="1"/>
  <c r="H117" i="1"/>
  <c r="H119" i="1"/>
  <c r="H121" i="1"/>
  <c r="H125" i="1"/>
  <c r="I128" i="1"/>
  <c r="H129" i="1"/>
  <c r="H131" i="1"/>
  <c r="H133" i="1"/>
  <c r="H135" i="1"/>
  <c r="I144" i="1"/>
  <c r="H145" i="1"/>
  <c r="H147" i="1"/>
  <c r="H151" i="1"/>
  <c r="H153" i="1"/>
  <c r="H155" i="1"/>
  <c r="H157" i="1"/>
  <c r="H159" i="1"/>
  <c r="S137" i="1" l="1"/>
  <c r="T137" i="1" s="1"/>
  <c r="M137" i="1"/>
  <c r="S136" i="1"/>
  <c r="S84" i="1"/>
  <c r="T84" i="1" s="1"/>
  <c r="M84" i="1"/>
  <c r="N84" i="1" s="1"/>
  <c r="T29" i="1"/>
  <c r="U29" i="1" s="1"/>
  <c r="N29" i="1"/>
  <c r="T30" i="1"/>
  <c r="T28" i="1"/>
  <c r="T136" i="1" l="1"/>
  <c r="T31" i="1"/>
  <c r="U31" i="1" s="1"/>
  <c r="U28" i="1"/>
  <c r="O29" i="1"/>
  <c r="M83" i="1"/>
  <c r="S83" i="1"/>
  <c r="O84" i="1"/>
  <c r="P84" i="1" s="1"/>
  <c r="M85" i="1"/>
  <c r="S85" i="1"/>
  <c r="S138" i="1"/>
  <c r="S139" i="1" s="1"/>
  <c r="T139" i="1" s="1"/>
  <c r="M138" i="1"/>
  <c r="M136" i="1"/>
  <c r="N137" i="1"/>
  <c r="N28" i="1"/>
  <c r="P29" i="1"/>
  <c r="N30" i="1"/>
  <c r="O137" i="1"/>
  <c r="P137" i="1" s="1"/>
  <c r="Q84" i="1" l="1"/>
  <c r="R84" i="1" s="1"/>
  <c r="P30" i="1"/>
  <c r="O30" i="1"/>
  <c r="N31" i="1"/>
  <c r="O31" i="1" s="1"/>
  <c r="P28" i="1"/>
  <c r="O28" i="1"/>
  <c r="N138" i="1"/>
  <c r="O138" i="1"/>
  <c r="P138" i="1" s="1"/>
  <c r="T83" i="1"/>
  <c r="S86" i="1"/>
  <c r="T86" i="1" s="1"/>
  <c r="Q29" i="1"/>
  <c r="Q137" i="1"/>
  <c r="R137" i="1" s="1"/>
  <c r="N136" i="1"/>
  <c r="M139" i="1"/>
  <c r="N139" i="1" s="1"/>
  <c r="O136" i="1"/>
  <c r="Q136" i="1" s="1"/>
  <c r="N85" i="1"/>
  <c r="O85" i="1"/>
  <c r="P85" i="1" s="1"/>
  <c r="N83" i="1"/>
  <c r="M86" i="1"/>
  <c r="N86" i="1" s="1"/>
  <c r="O83" i="1"/>
  <c r="Q83" i="1" s="1"/>
  <c r="R29" i="1"/>
  <c r="S29" i="1" s="1"/>
  <c r="Q138" i="1" l="1"/>
  <c r="R138" i="1" s="1"/>
  <c r="T138" i="1" s="1"/>
  <c r="L84" i="1"/>
  <c r="R83" i="1"/>
  <c r="L83" i="1"/>
  <c r="R136" i="1"/>
  <c r="M29" i="1"/>
  <c r="P31" i="1"/>
  <c r="Q31" i="1" s="1"/>
  <c r="Q28" i="1"/>
  <c r="Q30" i="1"/>
  <c r="P83" i="1"/>
  <c r="O86" i="1"/>
  <c r="P86" i="1" s="1"/>
  <c r="Q85" i="1"/>
  <c r="R85" i="1" s="1"/>
  <c r="T85" i="1" s="1"/>
  <c r="P136" i="1"/>
  <c r="O139" i="1"/>
  <c r="P139" i="1" s="1"/>
  <c r="L136" i="1"/>
  <c r="L138" i="1"/>
  <c r="L137" i="1"/>
  <c r="R28" i="1"/>
  <c r="R30" i="1"/>
  <c r="S30" i="1" s="1"/>
  <c r="U30" i="1" s="1"/>
  <c r="Q139" i="1" l="1"/>
  <c r="R139" i="1" s="1"/>
  <c r="L139" i="1"/>
  <c r="L85" i="1"/>
  <c r="Q86" i="1"/>
  <c r="R86" i="1" s="1"/>
  <c r="R31" i="1"/>
  <c r="S31" i="1" s="1"/>
  <c r="S28" i="1"/>
  <c r="M28" i="1"/>
  <c r="M30" i="1"/>
  <c r="L86" i="1"/>
  <c r="M31" i="1" l="1"/>
</calcChain>
</file>

<file path=xl/sharedStrings.xml><?xml version="1.0" encoding="utf-8"?>
<sst xmlns="http://schemas.openxmlformats.org/spreadsheetml/2006/main" count="531" uniqueCount="217">
  <si>
    <t>KẾT QUẢ THI ĐUA</t>
  </si>
  <si>
    <t>Buổi</t>
  </si>
  <si>
    <t>Lớp</t>
  </si>
  <si>
    <t>GVCN</t>
  </si>
  <si>
    <t>ĐIỂM TB 3 MẶT</t>
  </si>
  <si>
    <t>ĐIỂM TB
TUẦN</t>
  </si>
  <si>
    <t>XẾP HẠNG</t>
  </si>
  <si>
    <t>C. cần</t>
  </si>
  <si>
    <t>Kỉ luật</t>
  </si>
  <si>
    <t>Vệ sinh</t>
  </si>
  <si>
    <t>Khối</t>
  </si>
  <si>
    <t>Trường</t>
  </si>
  <si>
    <r>
      <t>12A</t>
    </r>
    <r>
      <rPr>
        <vertAlign val="superscript"/>
        <sz val="12"/>
        <color indexed="10"/>
        <rFont val="Tahoma"/>
        <family val="2"/>
      </rPr>
      <t>1</t>
    </r>
  </si>
  <si>
    <t>Công Phúc</t>
  </si>
  <si>
    <r>
      <t>12A</t>
    </r>
    <r>
      <rPr>
        <vertAlign val="superscript"/>
        <sz val="12"/>
        <color indexed="10"/>
        <rFont val="Tahoma"/>
        <family val="2"/>
      </rPr>
      <t>2</t>
    </r>
  </si>
  <si>
    <t>1p</t>
  </si>
  <si>
    <r>
      <t>12A</t>
    </r>
    <r>
      <rPr>
        <vertAlign val="superscript"/>
        <sz val="12"/>
        <color indexed="10"/>
        <rFont val="Tahoma"/>
        <family val="2"/>
      </rPr>
      <t>3</t>
    </r>
    <r>
      <rPr>
        <sz val="10"/>
        <rFont val="Arial"/>
        <family val="2"/>
        <charset val="163"/>
      </rPr>
      <t/>
    </r>
  </si>
  <si>
    <t>Ánh Tuyết</t>
  </si>
  <si>
    <t>1t</t>
  </si>
  <si>
    <r>
      <t>12A</t>
    </r>
    <r>
      <rPr>
        <vertAlign val="superscript"/>
        <sz val="12"/>
        <color indexed="10"/>
        <rFont val="Tahoma"/>
        <family val="2"/>
      </rPr>
      <t>4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</si>
  <si>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5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</si>
  <si>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6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</si>
  <si>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7</t>
    </r>
    <r>
      <rPr>
        <sz val="10"/>
        <rFont val="Arial"/>
        <family val="2"/>
        <charset val="163"/>
      </rPr>
      <t/>
    </r>
  </si>
  <si>
    <t>Hải Hà</t>
  </si>
  <si>
    <r>
      <t>12A</t>
    </r>
    <r>
      <rPr>
        <vertAlign val="superscript"/>
        <sz val="12"/>
        <color indexed="10"/>
        <rFont val="Tahoma"/>
        <family val="2"/>
      </rPr>
      <t>8</t>
    </r>
    <r>
      <rPr>
        <sz val="10"/>
        <rFont val="Arial"/>
        <family val="2"/>
        <charset val="163"/>
      </rPr>
      <t/>
    </r>
  </si>
  <si>
    <t>Ngọc Thoan</t>
  </si>
  <si>
    <r>
      <t>12A</t>
    </r>
    <r>
      <rPr>
        <vertAlign val="superscript"/>
        <sz val="12"/>
        <color indexed="10"/>
        <rFont val="Tahoma"/>
        <family val="2"/>
      </rPr>
      <t>9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</si>
  <si>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10</t>
    </r>
    <r>
      <rPr>
        <sz val="10"/>
        <rFont val="Arial"/>
        <family val="2"/>
        <charset val="163"/>
      </rPr>
      <t/>
    </r>
  </si>
  <si>
    <t>Ngọc Nhịn</t>
  </si>
  <si>
    <r>
      <t>12A</t>
    </r>
    <r>
      <rPr>
        <vertAlign val="superscript"/>
        <sz val="12"/>
        <color indexed="10"/>
        <rFont val="Tahoma"/>
        <family val="2"/>
      </rPr>
      <t>11</t>
    </r>
    <r>
      <rPr>
        <sz val="10"/>
        <rFont val="Arial"/>
        <family val="2"/>
        <charset val="163"/>
      </rPr>
      <t/>
    </r>
  </si>
  <si>
    <t>Bảo Ngân</t>
  </si>
  <si>
    <r>
      <t>12A</t>
    </r>
    <r>
      <rPr>
        <vertAlign val="superscript"/>
        <sz val="12"/>
        <color indexed="10"/>
        <rFont val="Tahoma"/>
        <family val="2"/>
      </rPr>
      <t>12</t>
    </r>
    <r>
      <rPr>
        <sz val="10"/>
        <rFont val="Arial"/>
        <family val="2"/>
        <charset val="163"/>
      </rPr>
      <t/>
    </r>
  </si>
  <si>
    <t>Minh Thời</t>
  </si>
  <si>
    <t>2t</t>
  </si>
  <si>
    <r>
      <t>12A</t>
    </r>
    <r>
      <rPr>
        <vertAlign val="superscript"/>
        <sz val="12"/>
        <color indexed="10"/>
        <rFont val="Tahoma"/>
        <family val="2"/>
      </rPr>
      <t>13</t>
    </r>
    <r>
      <rPr>
        <sz val="10"/>
        <rFont val="Arial"/>
        <family val="2"/>
        <charset val="163"/>
      </rPr>
      <t/>
    </r>
  </si>
  <si>
    <t>Đình Nhân</t>
  </si>
  <si>
    <r>
      <t>12A</t>
    </r>
    <r>
      <rPr>
        <vertAlign val="superscript"/>
        <sz val="12"/>
        <color indexed="10"/>
        <rFont val="Tahoma"/>
        <family val="2"/>
      </rPr>
      <t>14</t>
    </r>
    <r>
      <rPr>
        <sz val="10"/>
        <rFont val="Arial"/>
        <family val="2"/>
        <charset val="163"/>
      </rPr>
      <t/>
    </r>
  </si>
  <si>
    <t>Bích Viên</t>
  </si>
  <si>
    <r>
      <t>12A</t>
    </r>
    <r>
      <rPr>
        <vertAlign val="superscript"/>
        <sz val="12"/>
        <color indexed="10"/>
        <rFont val="Tahoma"/>
        <family val="2"/>
      </rPr>
      <t>15</t>
    </r>
    <r>
      <rPr>
        <sz val="10"/>
        <rFont val="Arial"/>
        <family val="2"/>
        <charset val="163"/>
      </rPr>
      <t/>
    </r>
  </si>
  <si>
    <t>Kiều Ngân</t>
  </si>
  <si>
    <t>Đặng Tuyết</t>
  </si>
  <si>
    <t>Hữu Thương</t>
  </si>
  <si>
    <t>Xuân Thành</t>
  </si>
  <si>
    <r>
      <t>10A</t>
    </r>
    <r>
      <rPr>
        <vertAlign val="superscript"/>
        <sz val="12"/>
        <color indexed="10"/>
        <rFont val="Tahoma"/>
        <family val="2"/>
      </rPr>
      <t>6</t>
    </r>
  </si>
  <si>
    <r>
      <t>10A</t>
    </r>
    <r>
      <rPr>
        <vertAlign val="superscript"/>
        <sz val="12"/>
        <color indexed="10"/>
        <rFont val="Tahoma"/>
        <family val="2"/>
      </rPr>
      <t>7</t>
    </r>
  </si>
  <si>
    <r>
      <t>10A</t>
    </r>
    <r>
      <rPr>
        <vertAlign val="superscript"/>
        <sz val="12"/>
        <color indexed="10"/>
        <rFont val="Tahoma"/>
        <family val="2"/>
      </rPr>
      <t>8</t>
    </r>
  </si>
  <si>
    <t>Hồng Loan</t>
  </si>
  <si>
    <t>Thanh Trúc</t>
  </si>
  <si>
    <t>C
H
I
Ề
U</t>
  </si>
  <si>
    <t>Thu Loan</t>
  </si>
  <si>
    <t>Minh Phụng</t>
  </si>
  <si>
    <r>
      <t>11A</t>
    </r>
    <r>
      <rPr>
        <vertAlign val="superscript"/>
        <sz val="12"/>
        <color rgb="FFC00000"/>
        <rFont val="Tahoma"/>
        <family val="2"/>
      </rPr>
      <t>1</t>
    </r>
  </si>
  <si>
    <t>Xuân Hùng</t>
  </si>
  <si>
    <t>Lương Nga</t>
  </si>
  <si>
    <t>Hoàng Oanh</t>
  </si>
  <si>
    <t>Hồng Quân</t>
  </si>
  <si>
    <t>Hồng Hoa</t>
  </si>
  <si>
    <t>Dùng Nhành</t>
  </si>
  <si>
    <t>Thu Hiền</t>
  </si>
  <si>
    <t>Xuân Nhân</t>
  </si>
  <si>
    <t>Yến Ly</t>
  </si>
  <si>
    <t>Công Tuấn</t>
  </si>
  <si>
    <r>
      <t>11A</t>
    </r>
    <r>
      <rPr>
        <vertAlign val="superscript"/>
        <sz val="12"/>
        <color rgb="FFC00000"/>
        <rFont val="Tahoma"/>
        <family val="2"/>
      </rPr>
      <t>16</t>
    </r>
  </si>
  <si>
    <t>Mỹ Trang</t>
  </si>
  <si>
    <r>
      <t>11A</t>
    </r>
    <r>
      <rPr>
        <vertAlign val="superscript"/>
        <sz val="12"/>
        <color rgb="FFC00000"/>
        <rFont val="Tahoma"/>
        <family val="2"/>
      </rPr>
      <t>17</t>
    </r>
  </si>
  <si>
    <t>Anh Thư</t>
  </si>
  <si>
    <r>
      <t>11A</t>
    </r>
    <r>
      <rPr>
        <vertAlign val="superscript"/>
        <sz val="12"/>
        <color rgb="FFC00000"/>
        <rFont val="Tahoma"/>
        <family val="2"/>
      </rPr>
      <t>18</t>
    </r>
  </si>
  <si>
    <t>Minh Thư</t>
  </si>
  <si>
    <r>
      <t>11A</t>
    </r>
    <r>
      <rPr>
        <vertAlign val="superscript"/>
        <sz val="12"/>
        <color rgb="FFC00000"/>
        <rFont val="Tahoma"/>
        <family val="2"/>
      </rPr>
      <t>19</t>
    </r>
  </si>
  <si>
    <r>
      <t>11A</t>
    </r>
    <r>
      <rPr>
        <vertAlign val="superscript"/>
        <sz val="12"/>
        <color rgb="FFC00000"/>
        <rFont val="Tahoma"/>
        <family val="2"/>
      </rPr>
      <t>20</t>
    </r>
  </si>
  <si>
    <t>Huệ Linh</t>
  </si>
  <si>
    <t xml:space="preserve">            KẾT QUẢ THI ĐUA</t>
  </si>
  <si>
    <t xml:space="preserve">                                         Từ ngày 04/ 12 /2014  Đến ngày 10 / 12 / 2014</t>
  </si>
  <si>
    <t xml:space="preserve">              Từ ngày 7 / 11 / 2014  Đến ngày 13 / 11 / 2014</t>
  </si>
  <si>
    <t>1t,2p</t>
  </si>
  <si>
    <t>Minh Tâm</t>
  </si>
  <si>
    <t>1t,1p</t>
  </si>
  <si>
    <t>3p</t>
  </si>
  <si>
    <t>2t,1p</t>
  </si>
  <si>
    <t>5t,1p</t>
  </si>
  <si>
    <t>S
Á
N
G</t>
  </si>
  <si>
    <t>Đặng Chung</t>
  </si>
  <si>
    <t>THỐNG KÊ ĐIỂM TRUNG BÌNH TUẦN 1</t>
  </si>
  <si>
    <t>KHỐI</t>
  </si>
  <si>
    <t>T.Số
Lớp</t>
  </si>
  <si>
    <t>&gt;=9.0</t>
  </si>
  <si>
    <t>8.5 -&gt; 8.9</t>
  </si>
  <si>
    <t>8 -&gt; 8.4</t>
  </si>
  <si>
    <t>&lt;8.0</t>
  </si>
  <si>
    <t>Số Lượng</t>
  </si>
  <si>
    <t>Tỉ lệ</t>
  </si>
  <si>
    <t>Số lượng</t>
  </si>
  <si>
    <t>3 Khối</t>
  </si>
  <si>
    <t>THỐNG KÊ ĐIỂM TRUNG BÌNH TUẦN 2</t>
  </si>
  <si>
    <t>2p</t>
  </si>
  <si>
    <t>THỐNG KÊ ĐIỂM TRUNG BÌNH TUẦN 3</t>
  </si>
  <si>
    <t>2t,2p</t>
  </si>
  <si>
    <t>3t,3p</t>
  </si>
  <si>
    <t>Từ ngày 26 / 8 / 2019 đến ngày 29 / 8 / 2019</t>
  </si>
  <si>
    <t>1t,4p,nhiều bông tai</t>
  </si>
  <si>
    <t>4t</t>
  </si>
  <si>
    <t>vs</t>
  </si>
  <si>
    <t>Lê Lý</t>
  </si>
  <si>
    <t>1t,1k,tóc</t>
  </si>
  <si>
    <t>3t</t>
  </si>
  <si>
    <t>1p,đạpquai</t>
  </si>
  <si>
    <t>1t,son</t>
  </si>
  <si>
    <r>
      <t>10A</t>
    </r>
    <r>
      <rPr>
        <vertAlign val="superscript"/>
        <sz val="12"/>
        <color indexed="10"/>
        <rFont val="Tahoma"/>
        <family val="2"/>
      </rPr>
      <t>1</t>
    </r>
  </si>
  <si>
    <r>
      <t>10A</t>
    </r>
    <r>
      <rPr>
        <vertAlign val="superscript"/>
        <sz val="12"/>
        <color indexed="10"/>
        <rFont val="Tahoma"/>
        <family val="2"/>
      </rPr>
      <t>2</t>
    </r>
  </si>
  <si>
    <r>
      <t>10A</t>
    </r>
    <r>
      <rPr>
        <vertAlign val="superscript"/>
        <sz val="12"/>
        <color indexed="10"/>
        <rFont val="Tahoma"/>
        <family val="2"/>
      </rPr>
      <t>3</t>
    </r>
  </si>
  <si>
    <r>
      <t>10A</t>
    </r>
    <r>
      <rPr>
        <vertAlign val="superscript"/>
        <sz val="12"/>
        <color indexed="10"/>
        <rFont val="Tahoma"/>
        <family val="2"/>
      </rPr>
      <t>4</t>
    </r>
  </si>
  <si>
    <t xml:space="preserve">Hoàn Thu </t>
  </si>
  <si>
    <t>2t,ăn</t>
  </si>
  <si>
    <r>
      <t>10A</t>
    </r>
    <r>
      <rPr>
        <vertAlign val="superscript"/>
        <sz val="12"/>
        <color indexed="10"/>
        <rFont val="Tahoma"/>
        <family val="2"/>
      </rPr>
      <t>5</t>
    </r>
  </si>
  <si>
    <t>Trần Diệu</t>
  </si>
  <si>
    <t>Kim Phụng</t>
  </si>
  <si>
    <t>1t,1p,balô</t>
  </si>
  <si>
    <t>Yến Phương</t>
  </si>
  <si>
    <t>1t,son đtdđ,kodâtnịt</t>
  </si>
  <si>
    <r>
      <t>10A</t>
    </r>
    <r>
      <rPr>
        <vertAlign val="superscript"/>
        <sz val="12"/>
        <color indexed="10"/>
        <rFont val="Tahoma"/>
        <family val="2"/>
      </rPr>
      <t>9</t>
    </r>
    <r>
      <rPr>
        <sz val="12"/>
        <color theme="1"/>
        <rFont val="Times New Roman"/>
        <family val="2"/>
      </rPr>
      <t/>
    </r>
  </si>
  <si>
    <t>Cẩm Ái</t>
  </si>
  <si>
    <r>
      <t>10A</t>
    </r>
    <r>
      <rPr>
        <vertAlign val="superscript"/>
        <sz val="12"/>
        <color indexed="10"/>
        <rFont val="Tahoma"/>
        <family val="2"/>
      </rPr>
      <t>10</t>
    </r>
    <r>
      <rPr>
        <sz val="12"/>
        <color theme="1"/>
        <rFont val="Times New Roman"/>
        <family val="2"/>
      </rPr>
      <t/>
    </r>
  </si>
  <si>
    <t>1t,2p,tóc#</t>
  </si>
  <si>
    <r>
      <t>10A</t>
    </r>
    <r>
      <rPr>
        <vertAlign val="superscript"/>
        <sz val="12"/>
        <color rgb="FFFF0000"/>
        <rFont val="Tahoma"/>
        <family val="2"/>
      </rPr>
      <t>11</t>
    </r>
  </si>
  <si>
    <t>ăn</t>
  </si>
  <si>
    <r>
      <t>10A</t>
    </r>
    <r>
      <rPr>
        <vertAlign val="superscript"/>
        <sz val="12"/>
        <color rgb="FFFF0000"/>
        <rFont val="Tahoma"/>
        <family val="2"/>
      </rPr>
      <t>12</t>
    </r>
  </si>
  <si>
    <t>Kim Yến</t>
  </si>
  <si>
    <t>đtdđ,nhiêubông</t>
  </si>
  <si>
    <r>
      <t>10A</t>
    </r>
    <r>
      <rPr>
        <vertAlign val="superscript"/>
        <sz val="12"/>
        <color rgb="FFFF0000"/>
        <rFont val="Tahoma"/>
        <family val="2"/>
      </rPr>
      <t>13</t>
    </r>
    <r>
      <rPr>
        <sz val="12"/>
        <color theme="1"/>
        <rFont val="Times New Roman"/>
        <family val="2"/>
      </rPr>
      <t/>
    </r>
  </si>
  <si>
    <t>Trà My</t>
  </si>
  <si>
    <t>2t,vs</t>
  </si>
  <si>
    <r>
      <t>10A</t>
    </r>
    <r>
      <rPr>
        <vertAlign val="superscript"/>
        <sz val="12"/>
        <color rgb="FFFF0000"/>
        <rFont val="Tahoma"/>
        <family val="2"/>
      </rPr>
      <t>14</t>
    </r>
    <r>
      <rPr>
        <sz val="12"/>
        <color theme="1"/>
        <rFont val="Times New Roman"/>
        <family val="2"/>
      </rPr>
      <t/>
    </r>
  </si>
  <si>
    <t>Phước Như</t>
  </si>
  <si>
    <t>7t,1p</t>
  </si>
  <si>
    <r>
      <t>10A</t>
    </r>
    <r>
      <rPr>
        <vertAlign val="superscript"/>
        <sz val="12"/>
        <color rgb="FFFF0000"/>
        <rFont val="Tahoma"/>
        <family val="2"/>
      </rPr>
      <t>15</t>
    </r>
    <r>
      <rPr>
        <sz val="12"/>
        <color theme="1"/>
        <rFont val="Times New Roman"/>
        <family val="2"/>
      </rPr>
      <t/>
    </r>
  </si>
  <si>
    <t>2t,2son</t>
  </si>
  <si>
    <r>
      <t>11A</t>
    </r>
    <r>
      <rPr>
        <vertAlign val="superscript"/>
        <sz val="12"/>
        <color rgb="FFC00000"/>
        <rFont val="Tahoma"/>
        <family val="2"/>
      </rPr>
      <t>2</t>
    </r>
  </si>
  <si>
    <r>
      <t>11A</t>
    </r>
    <r>
      <rPr>
        <vertAlign val="superscript"/>
        <sz val="12"/>
        <color rgb="FFC00000"/>
        <rFont val="Tahoma"/>
        <family val="2"/>
      </rPr>
      <t>3</t>
    </r>
  </si>
  <si>
    <t>Minh Thắng</t>
  </si>
  <si>
    <r>
      <t>11A</t>
    </r>
    <r>
      <rPr>
        <vertAlign val="superscript"/>
        <sz val="12"/>
        <color rgb="FFC00000"/>
        <rFont val="Tahoma"/>
        <family val="2"/>
      </rPr>
      <t>4</t>
    </r>
    <r>
      <rPr>
        <sz val="12"/>
        <color theme="1"/>
        <rFont val="Times New Roman"/>
        <family val="2"/>
      </rPr>
      <t/>
    </r>
  </si>
  <si>
    <t>konộpsđb</t>
  </si>
  <si>
    <r>
      <t>11A</t>
    </r>
    <r>
      <rPr>
        <vertAlign val="superscript"/>
        <sz val="12"/>
        <color rgb="FFC00000"/>
        <rFont val="Tahoma"/>
        <family val="2"/>
      </rPr>
      <t>5</t>
    </r>
    <r>
      <rPr>
        <sz val="12"/>
        <color theme="1"/>
        <rFont val="Times New Roman"/>
        <family val="2"/>
      </rPr>
      <t/>
    </r>
  </si>
  <si>
    <t>Trung Trực</t>
  </si>
  <si>
    <r>
      <t>11A</t>
    </r>
    <r>
      <rPr>
        <vertAlign val="superscript"/>
        <sz val="12"/>
        <color rgb="FFC00000"/>
        <rFont val="Tahoma"/>
        <family val="2"/>
      </rPr>
      <t>6</t>
    </r>
    <r>
      <rPr>
        <sz val="12"/>
        <color theme="1"/>
        <rFont val="Times New Roman"/>
        <family val="2"/>
      </rPr>
      <t/>
    </r>
  </si>
  <si>
    <t>Hoài Trúc</t>
  </si>
  <si>
    <r>
      <t>11A</t>
    </r>
    <r>
      <rPr>
        <vertAlign val="superscript"/>
        <sz val="12"/>
        <color rgb="FFC00000"/>
        <rFont val="Tahoma"/>
        <family val="2"/>
      </rPr>
      <t>7</t>
    </r>
    <r>
      <rPr>
        <sz val="12"/>
        <color theme="1"/>
        <rFont val="Times New Roman"/>
        <family val="2"/>
      </rPr>
      <t/>
    </r>
  </si>
  <si>
    <t>2p,1k</t>
  </si>
  <si>
    <r>
      <t>11A</t>
    </r>
    <r>
      <rPr>
        <vertAlign val="superscript"/>
        <sz val="12"/>
        <color rgb="FFC00000"/>
        <rFont val="Tahoma"/>
        <family val="2"/>
      </rPr>
      <t>8</t>
    </r>
    <r>
      <rPr>
        <sz val="12"/>
        <color theme="1"/>
        <rFont val="Times New Roman"/>
        <family val="2"/>
      </rPr>
      <t/>
    </r>
  </si>
  <si>
    <t>vs,quaitrước</t>
  </si>
  <si>
    <r>
      <t>11A</t>
    </r>
    <r>
      <rPr>
        <vertAlign val="superscript"/>
        <sz val="12"/>
        <color rgb="FFC00000"/>
        <rFont val="Tahoma"/>
        <family val="2"/>
      </rPr>
      <t>9</t>
    </r>
    <r>
      <rPr>
        <sz val="12"/>
        <color theme="1"/>
        <rFont val="Times New Roman"/>
        <family val="2"/>
      </rPr>
      <t/>
    </r>
  </si>
  <si>
    <t>Minh Ngọc</t>
  </si>
  <si>
    <t>1t,2p,saugv</t>
  </si>
  <si>
    <r>
      <t>11A</t>
    </r>
    <r>
      <rPr>
        <vertAlign val="superscript"/>
        <sz val="12"/>
        <color rgb="FFC00000"/>
        <rFont val="Tahoma"/>
        <family val="2"/>
      </rPr>
      <t>10</t>
    </r>
    <r>
      <rPr>
        <sz val="12"/>
        <color theme="1"/>
        <rFont val="Times New Roman"/>
        <family val="2"/>
      </rPr>
      <t/>
    </r>
  </si>
  <si>
    <t>3t,konnịt</t>
  </si>
  <si>
    <r>
      <t>11A</t>
    </r>
    <r>
      <rPr>
        <vertAlign val="superscript"/>
        <sz val="12"/>
        <color rgb="FFC00000"/>
        <rFont val="Tahoma"/>
        <family val="2"/>
      </rPr>
      <t>11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</si>
  <si>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12</t>
    </r>
    <r>
      <rPr>
        <sz val="12"/>
        <color theme="1"/>
        <rFont val="Times New Roman"/>
        <family val="2"/>
      </rPr>
      <t/>
    </r>
  </si>
  <si>
    <t>6t,đap..,konịt</t>
  </si>
  <si>
    <r>
      <t>11A</t>
    </r>
    <r>
      <rPr>
        <vertAlign val="superscript"/>
        <sz val="12"/>
        <color rgb="FFC00000"/>
        <rFont val="Tahoma"/>
        <family val="2"/>
      </rPr>
      <t>13</t>
    </r>
    <r>
      <rPr>
        <sz val="12"/>
        <color theme="1"/>
        <rFont val="Times New Roman"/>
        <family val="2"/>
      </rPr>
      <t/>
    </r>
  </si>
  <si>
    <t>Bích Ngân</t>
  </si>
  <si>
    <r>
      <t>11A</t>
    </r>
    <r>
      <rPr>
        <vertAlign val="superscript"/>
        <sz val="12"/>
        <color rgb="FFC00000"/>
        <rFont val="Tahoma"/>
        <family val="2"/>
      </rPr>
      <t>14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</si>
  <si>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15</t>
    </r>
    <r>
      <rPr>
        <sz val="12"/>
        <color theme="1"/>
        <rFont val="Times New Roman"/>
        <family val="2"/>
      </rPr>
      <t/>
    </r>
  </si>
  <si>
    <t>Thu Hằng</t>
  </si>
  <si>
    <t>3p,son</t>
  </si>
  <si>
    <t>Mộng Tuyền</t>
  </si>
  <si>
    <t>2p,son,tóc</t>
  </si>
  <si>
    <t>Lê Ngọc</t>
  </si>
  <si>
    <t>4t,3p,son,ngồithành ghếđá</t>
  </si>
  <si>
    <t>Từ ngày 30 / 8 / 2019 đến ngày 05 /  9 / 2019</t>
  </si>
  <si>
    <t>1t,1p,konịt</t>
  </si>
  <si>
    <t>5t,vs</t>
  </si>
  <si>
    <t>3t,đạpquai</t>
  </si>
  <si>
    <t>1t,vs</t>
  </si>
  <si>
    <t>2t,uống</t>
  </si>
  <si>
    <t>1P,3t</t>
  </si>
  <si>
    <t>5t,balô</t>
  </si>
  <si>
    <t>konịt</t>
  </si>
  <si>
    <t>7t,2p,kogiầy</t>
  </si>
  <si>
    <t>1t,3p,áongoài</t>
  </si>
  <si>
    <t>1t,1p,tóc#</t>
  </si>
  <si>
    <t>2t,1p,2ăn,đtdđ</t>
  </si>
  <si>
    <t>3t,3p,2ăn</t>
  </si>
  <si>
    <t>1t,2ăn</t>
  </si>
  <si>
    <t>2t,2p,đtdđ</t>
  </si>
  <si>
    <t>4p,konịt,kotắt</t>
  </si>
  <si>
    <t>3t,5p</t>
  </si>
  <si>
    <t>1t,2p,đtdđ</t>
  </si>
  <si>
    <t>2t,1k,pcntrễ</t>
  </si>
  <si>
    <t>3t,1p,son,konịt</t>
  </si>
  <si>
    <t>1t,1p,son</t>
  </si>
  <si>
    <t>Từ ngày 06/ 9 / 2019 đến ngày 12 / 9 / 2019</t>
  </si>
  <si>
    <t>3t,2p</t>
  </si>
  <si>
    <t>4t,2ăn,1t,áongoài</t>
  </si>
  <si>
    <t>1t,áongoài</t>
  </si>
  <si>
    <t>2p,kotắt</t>
  </si>
  <si>
    <t>1t,2p,2son</t>
  </si>
  <si>
    <t>5t,2p</t>
  </si>
  <si>
    <t>2t,2p,4saugv</t>
  </si>
  <si>
    <t>1p,ngồibàn</t>
  </si>
  <si>
    <t>8t</t>
  </si>
  <si>
    <t>1t,2đtdđ</t>
  </si>
  <si>
    <t>3t,kophiệu</t>
  </si>
  <si>
    <t>áongoài</t>
  </si>
  <si>
    <t>11t,3p</t>
  </si>
  <si>
    <t>2t,1p,đtdđ,kogiầy</t>
  </si>
  <si>
    <t>1t,balô</t>
  </si>
  <si>
    <t>1t,1p,2kotắt..</t>
  </si>
  <si>
    <t>2t,1p,vs</t>
  </si>
  <si>
    <t>2t,bútxóa</t>
  </si>
  <si>
    <t>2t,3p</t>
  </si>
  <si>
    <t>5t,4p,2ăn,vs</t>
  </si>
  <si>
    <t>5t,2p,p.hiệu,sđb</t>
  </si>
  <si>
    <t>5t,2p,vs</t>
  </si>
  <si>
    <t>4t,3p,son</t>
  </si>
  <si>
    <t>3t,1p,son</t>
  </si>
  <si>
    <t>3t,kocvạt,áongoài</t>
  </si>
  <si>
    <t>2t,1p,2uống,sđp</t>
  </si>
  <si>
    <t>1t,6p,đtdđ,ăn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</si>
</sst>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7" formatCode="0.0%"/>
  </numFmts>
  <fonts count="4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6"/>
      <color indexed="8"/>
      <name val="Tahoma"/>
      <family val="2"/>
    </font>
    <font>
      <b/>
      <sz val="16"/>
      <name val="Tahoma"/>
      <family val="2"/>
    </font>
    <font>
      <b/>
      <sz val="14"/>
      <color rgb="FFFFFFFF"/>
      <name val="Tahoma"/>
      <family val="2"/>
    </font>
    <font>
      <sz val="11"/>
      <color theme="1"/>
      <name val="Tahoma"/>
      <family val="2"/>
    </font>
    <font>
      <sz val="11"/>
      <color indexed="12"/>
      <name val="Tahoma"/>
      <family val="2"/>
    </font>
    <font>
      <sz val="11"/>
      <name val="Tahoma"/>
      <family val="2"/>
    </font>
    <font>
      <sz val="11"/>
      <color indexed="10"/>
      <name val="Tahoma"/>
      <family val="2"/>
    </font>
    <font>
      <b/>
      <sz val="9"/>
      <color indexed="10"/>
      <name val="Tahoma"/>
      <family val="2"/>
    </font>
    <font>
      <sz val="12"/>
      <color indexed="12"/>
      <name val="Tahoma"/>
      <family val="2"/>
    </font>
    <font>
      <vertAlign val="superscript"/>
      <sz val="12"/>
      <color indexed="10"/>
      <name val="Tahoma"/>
      <family val="2"/>
    </font>
    <font>
      <b/>
      <sz val="12"/>
      <color rgb="FFFF0000"/>
      <name val="Tahoma"/>
      <family val="2"/>
    </font>
    <font>
      <sz val="12"/>
      <name val="Tahoma"/>
      <family val="2"/>
    </font>
    <font>
      <sz val="10"/>
      <name val="Arial"/>
      <family val="2"/>
      <charset val="163"/>
    </font>
    <font>
      <vertAlign val="superscript"/>
      <sz val="12"/>
      <color rgb="FFFF0000"/>
      <name val="Tahoma"/>
      <family val="2"/>
    </font>
    <font>
      <sz val="11"/>
      <color rgb="FF00B050"/>
      <name val="Tahoma"/>
      <family val="2"/>
    </font>
    <font>
      <sz val="12"/>
      <color indexed="17"/>
      <name val="Tahoma"/>
      <family val="2"/>
    </font>
    <font>
      <sz val="12"/>
      <color rgb="FFC00000"/>
      <name val="Tahoma"/>
      <family val="2"/>
    </font>
    <font>
      <vertAlign val="superscript"/>
      <sz val="12"/>
      <color rgb="FFC00000"/>
      <name val="Tahoma"/>
      <family val="2"/>
    </font>
    <font>
      <sz val="11"/>
      <color rgb="FFFF0000"/>
      <name val="Tahoma"/>
      <family val="2"/>
    </font>
    <font>
      <sz val="11"/>
      <color indexed="59"/>
      <name val="Tahoma"/>
      <family val="2"/>
    </font>
    <font>
      <b/>
      <sz val="16"/>
      <color indexed="59"/>
      <name val="Tahoma"/>
      <family val="2"/>
    </font>
    <font>
      <b/>
      <sz val="12"/>
      <color theme="5" tint="-0.249977111117893"/>
      <name val="Arial"/>
      <family val="2"/>
    </font>
    <font>
      <b/>
      <sz val="12"/>
      <color theme="5" tint="-0.249977111117893"/>
      <name val="Tahoma"/>
      <family val="2"/>
    </font>
    <font>
      <b/>
      <sz val="10"/>
      <color theme="5" tint="-0.249977111117893"/>
      <name val="Tahoma"/>
      <family val="2"/>
    </font>
    <font>
      <b/>
      <sz val="11"/>
      <color theme="5" tint="-0.249977111117893"/>
      <name val="Tahoma"/>
      <family val="2"/>
    </font>
    <font>
      <b/>
      <sz val="26"/>
      <name val="Arial"/>
      <family val="2"/>
    </font>
    <font>
      <b/>
      <sz val="11"/>
      <name val="Tahoma"/>
      <family val="2"/>
    </font>
    <font>
      <sz val="16"/>
      <name val="Tahoma"/>
      <family val="2"/>
    </font>
    <font>
      <sz val="9"/>
      <color indexed="12"/>
      <name val="Tahoma"/>
      <family val="2"/>
    </font>
    <font>
      <sz val="9"/>
      <color indexed="53"/>
      <name val="Tahoma"/>
      <family val="2"/>
    </font>
    <font>
      <b/>
      <sz val="11"/>
      <color rgb="FFFF0000"/>
      <name val="Tahoma"/>
      <family val="2"/>
    </font>
    <font>
      <sz val="10"/>
      <color indexed="53"/>
      <name val="Tahoma"/>
      <family val="2"/>
    </font>
    <font>
      <sz val="14"/>
      <name val="Tahoma"/>
      <family val="2"/>
    </font>
    <font>
      <sz val="8"/>
      <color indexed="12"/>
      <name val="Tahoma"/>
      <family val="2"/>
    </font>
    <font>
      <sz val="11"/>
      <color rgb="FF002060"/>
      <name val="Tahoma"/>
      <family val="2"/>
    </font>
    <font>
      <sz val="11"/>
      <color theme="3"/>
      <name val="Tahoma"/>
      <family val="2"/>
    </font>
    <font>
      <sz val="11"/>
      <color theme="5" tint="-0.249977111117893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4">
    <xf numFmtId="0" fontId="0" fillId="0" borderId="0" xfId="0"/>
    <xf numFmtId="0" fontId="3" fillId="2" borderId="0" xfId="0" applyFont="1" applyFill="1" applyBorder="1" applyAlignment="1"/>
    <xf numFmtId="0" fontId="5" fillId="0" borderId="0" xfId="0" applyFont="1" applyAlignment="1">
      <alignment horizontal="center" readingOrder="2"/>
    </xf>
    <xf numFmtId="0" fontId="6" fillId="0" borderId="0" xfId="0" applyFont="1"/>
    <xf numFmtId="0" fontId="7" fillId="0" borderId="1" xfId="0" applyFont="1" applyBorder="1" applyAlignment="1">
      <alignment vertical="center"/>
    </xf>
    <xf numFmtId="11" fontId="11" fillId="0" borderId="8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8" fillId="0" borderId="13" xfId="0" applyFont="1" applyBorder="1" applyAlignment="1">
      <alignment vertical="center"/>
    </xf>
    <xf numFmtId="164" fontId="8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164" fontId="8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21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0" fontId="21" fillId="0" borderId="9" xfId="0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center"/>
    </xf>
    <xf numFmtId="0" fontId="21" fillId="0" borderId="9" xfId="0" applyFont="1" applyFill="1" applyBorder="1" applyAlignment="1">
      <alignment horizontal="left" vertical="center"/>
    </xf>
    <xf numFmtId="164" fontId="8" fillId="0" borderId="9" xfId="0" applyNumberFormat="1" applyFont="1" applyFill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164" fontId="8" fillId="0" borderId="15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0" fontId="21" fillId="0" borderId="13" xfId="0" applyFont="1" applyBorder="1" applyAlignment="1">
      <alignment horizontal="left" vertical="center"/>
    </xf>
    <xf numFmtId="0" fontId="23" fillId="3" borderId="0" xfId="0" applyFont="1" applyFill="1" applyBorder="1" applyAlignment="1"/>
    <xf numFmtId="0" fontId="22" fillId="3" borderId="0" xfId="0" applyFont="1" applyFill="1" applyBorder="1" applyAlignment="1">
      <alignment vertical="center"/>
    </xf>
    <xf numFmtId="0" fontId="22" fillId="3" borderId="1" xfId="0" quotePrefix="1" applyFont="1" applyFill="1" applyBorder="1" applyAlignment="1">
      <alignment vertical="center"/>
    </xf>
    <xf numFmtId="0" fontId="11" fillId="0" borderId="13" xfId="0" applyFont="1" applyBorder="1" applyAlignment="1">
      <alignment vertical="center"/>
    </xf>
    <xf numFmtId="164" fontId="8" fillId="0" borderId="13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9" fillId="4" borderId="21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0" fontId="29" fillId="2" borderId="4" xfId="0" applyFont="1" applyFill="1" applyBorder="1" applyAlignment="1">
      <alignment horizontal="center" vertical="center"/>
    </xf>
    <xf numFmtId="1" fontId="33" fillId="2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67" fontId="34" fillId="0" borderId="2" xfId="1" applyNumberFormat="1" applyFont="1" applyBorder="1" applyAlignment="1">
      <alignment horizontal="center" vertical="center"/>
    </xf>
    <xf numFmtId="167" fontId="34" fillId="0" borderId="2" xfId="1" applyNumberFormat="1" applyFont="1" applyBorder="1" applyAlignment="1">
      <alignment vertical="center"/>
    </xf>
    <xf numFmtId="167" fontId="32" fillId="0" borderId="2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" fontId="33" fillId="8" borderId="2" xfId="0" applyNumberFormat="1" applyFont="1" applyFill="1" applyBorder="1" applyAlignment="1">
      <alignment horizontal="center" vertical="center"/>
    </xf>
    <xf numFmtId="167" fontId="34" fillId="5" borderId="2" xfId="1" applyNumberFormat="1" applyFont="1" applyFill="1" applyBorder="1" applyAlignment="1">
      <alignment horizontal="center" vertical="center"/>
    </xf>
    <xf numFmtId="167" fontId="32" fillId="5" borderId="2" xfId="1" applyNumberFormat="1" applyFont="1" applyFill="1" applyBorder="1" applyAlignment="1">
      <alignment horizontal="center" vertical="center"/>
    </xf>
    <xf numFmtId="167" fontId="34" fillId="3" borderId="2" xfId="1" applyNumberFormat="1" applyFont="1" applyFill="1" applyBorder="1" applyAlignment="1">
      <alignment vertical="center"/>
    </xf>
    <xf numFmtId="167" fontId="34" fillId="0" borderId="2" xfId="1" applyNumberFormat="1" applyFont="1" applyBorder="1" applyAlignment="1">
      <alignment horizontal="left" vertical="center" indent="1"/>
    </xf>
    <xf numFmtId="0" fontId="3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6" fillId="0" borderId="0" xfId="0" applyFont="1" applyBorder="1"/>
    <xf numFmtId="0" fontId="4" fillId="3" borderId="0" xfId="0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35" fillId="2" borderId="21" xfId="0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18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left" vertical="center"/>
    </xf>
    <xf numFmtId="2" fontId="13" fillId="0" borderId="8" xfId="0" applyNumberFormat="1" applyFont="1" applyBorder="1" applyAlignment="1">
      <alignment horizontal="center" vertical="center"/>
    </xf>
    <xf numFmtId="0" fontId="37" fillId="0" borderId="9" xfId="0" applyFont="1" applyBorder="1" applyAlignment="1">
      <alignment horizontal="left" vertical="center"/>
    </xf>
    <xf numFmtId="0" fontId="37" fillId="0" borderId="13" xfId="0" applyFont="1" applyBorder="1" applyAlignment="1">
      <alignment horizontal="left" vertical="center"/>
    </xf>
    <xf numFmtId="2" fontId="13" fillId="0" borderId="13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28" fillId="0" borderId="7" xfId="0" applyFont="1" applyBorder="1" applyAlignment="1">
      <alignment horizontal="center" vertical="center" wrapText="1"/>
    </xf>
    <xf numFmtId="2" fontId="13" fillId="0" borderId="14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2" fontId="13" fillId="0" borderId="10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21" fillId="3" borderId="9" xfId="0" applyFont="1" applyFill="1" applyBorder="1" applyAlignment="1">
      <alignment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/>
    </xf>
    <xf numFmtId="164" fontId="6" fillId="0" borderId="11" xfId="0" applyNumberFormat="1" applyFont="1" applyFill="1" applyBorder="1" applyAlignment="1">
      <alignment horizontal="center" vertical="center"/>
    </xf>
    <xf numFmtId="2" fontId="13" fillId="0" borderId="20" xfId="0" applyNumberFormat="1" applyFont="1" applyBorder="1" applyAlignment="1">
      <alignment horizontal="center" vertical="center"/>
    </xf>
    <xf numFmtId="0" fontId="6" fillId="0" borderId="0" xfId="0" applyFont="1" applyFill="1" applyBorder="1"/>
    <xf numFmtId="164" fontId="38" fillId="0" borderId="9" xfId="0" applyNumberFormat="1" applyFont="1" applyBorder="1" applyAlignment="1">
      <alignment horizontal="center" vertical="center"/>
    </xf>
    <xf numFmtId="164" fontId="38" fillId="0" borderId="13" xfId="0" applyNumberFormat="1" applyFont="1" applyBorder="1" applyAlignment="1">
      <alignment horizontal="center" vertical="center"/>
    </xf>
    <xf numFmtId="164" fontId="39" fillId="0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31"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0"/>
      </font>
    </dxf>
    <dxf>
      <font>
        <color rgb="FFC0000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color rgb="FFC00000"/>
      </font>
    </dxf>
    <dxf>
      <font>
        <b/>
        <i/>
        <condense val="0"/>
        <extend val="0"/>
        <color indexed="12"/>
      </font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b/>
        <i/>
        <condense val="0"/>
        <extend val="0"/>
        <color indexed="10"/>
      </font>
    </dxf>
    <dxf>
      <font>
        <color rgb="FFC0000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 patternType="gray0625"/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  <a:r>
            <a:rPr lang="en-US" sz="1400" b="0" i="0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endParaRPr lang="en-US" sz="1400" b="0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600075</xdr:colOff>
      <xdr:row>0</xdr:row>
      <xdr:rowOff>38100</xdr:rowOff>
    </xdr:from>
    <xdr:to>
      <xdr:col>8</xdr:col>
      <xdr:colOff>685800</xdr:colOff>
      <xdr:row>2</xdr:row>
      <xdr:rowOff>0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4800600" y="38100"/>
          <a:ext cx="1419225" cy="4381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1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6</xdr:col>
      <xdr:colOff>523875</xdr:colOff>
      <xdr:row>54</xdr:row>
      <xdr:rowOff>47625</xdr:rowOff>
    </xdr:from>
    <xdr:to>
      <xdr:col>8</xdr:col>
      <xdr:colOff>704850</xdr:colOff>
      <xdr:row>55</xdr:row>
      <xdr:rowOff>142875</xdr:rowOff>
    </xdr:to>
    <xdr:sp macro="" textlink="">
      <xdr:nvSpPr>
        <xdr:cNvPr id="8" name="Oval 7"/>
        <xdr:cNvSpPr>
          <a:spLocks noChangeArrowheads="1"/>
        </xdr:cNvSpPr>
      </xdr:nvSpPr>
      <xdr:spPr bwMode="auto">
        <a:xfrm>
          <a:off x="4724400" y="10439400"/>
          <a:ext cx="1514475" cy="3429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1&amp;2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9" name="Oval 8"/>
        <xdr:cNvSpPr>
          <a:spLocks noChangeArrowheads="1"/>
        </xdr:cNvSpPr>
      </xdr:nvSpPr>
      <xdr:spPr bwMode="auto">
        <a:xfrm>
          <a:off x="142875" y="10420350"/>
          <a:ext cx="1076325" cy="3714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</a:t>
          </a:r>
        </a:p>
      </xdr:txBody>
    </xdr:sp>
    <xdr:clientData/>
  </xdr:twoCellAnchor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6" name="Oval 5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  <a:r>
            <a:rPr lang="en-US" sz="1400" b="0" i="0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endParaRPr lang="en-US" sz="1400" b="0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600075</xdr:colOff>
      <xdr:row>0</xdr:row>
      <xdr:rowOff>38100</xdr:rowOff>
    </xdr:from>
    <xdr:to>
      <xdr:col>8</xdr:col>
      <xdr:colOff>685800</xdr:colOff>
      <xdr:row>2</xdr:row>
      <xdr:rowOff>0</xdr:rowOff>
    </xdr:to>
    <xdr:sp macro="" textlink="">
      <xdr:nvSpPr>
        <xdr:cNvPr id="7" name="Oval 6"/>
        <xdr:cNvSpPr>
          <a:spLocks noChangeArrowheads="1"/>
        </xdr:cNvSpPr>
      </xdr:nvSpPr>
      <xdr:spPr bwMode="auto">
        <a:xfrm>
          <a:off x="4800600" y="38100"/>
          <a:ext cx="1419225" cy="4381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1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6</xdr:col>
      <xdr:colOff>523875</xdr:colOff>
      <xdr:row>54</xdr:row>
      <xdr:rowOff>47625</xdr:rowOff>
    </xdr:from>
    <xdr:to>
      <xdr:col>8</xdr:col>
      <xdr:colOff>704850</xdr:colOff>
      <xdr:row>55</xdr:row>
      <xdr:rowOff>142875</xdr:rowOff>
    </xdr:to>
    <xdr:sp macro="" textlink="">
      <xdr:nvSpPr>
        <xdr:cNvPr id="10" name="Oval 9"/>
        <xdr:cNvSpPr>
          <a:spLocks noChangeArrowheads="1"/>
        </xdr:cNvSpPr>
      </xdr:nvSpPr>
      <xdr:spPr bwMode="auto">
        <a:xfrm>
          <a:off x="4724400" y="10439400"/>
          <a:ext cx="1514475" cy="3429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1&amp;2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13" name="Oval 12"/>
        <xdr:cNvSpPr>
          <a:spLocks noChangeArrowheads="1"/>
        </xdr:cNvSpPr>
      </xdr:nvSpPr>
      <xdr:spPr bwMode="auto">
        <a:xfrm>
          <a:off x="142875" y="10420350"/>
          <a:ext cx="1076325" cy="3714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</a:t>
          </a:r>
        </a:p>
      </xdr:txBody>
    </xdr:sp>
    <xdr:clientData/>
  </xdr:twoCellAnchor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14" name="Oval 13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  <a:r>
            <a:rPr lang="en-US" sz="1400" b="0" i="0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endParaRPr lang="en-US" sz="1400" b="0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600075</xdr:colOff>
      <xdr:row>0</xdr:row>
      <xdr:rowOff>38100</xdr:rowOff>
    </xdr:from>
    <xdr:to>
      <xdr:col>8</xdr:col>
      <xdr:colOff>685800</xdr:colOff>
      <xdr:row>2</xdr:row>
      <xdr:rowOff>0</xdr:rowOff>
    </xdr:to>
    <xdr:sp macro="" textlink="">
      <xdr:nvSpPr>
        <xdr:cNvPr id="15" name="Oval 14"/>
        <xdr:cNvSpPr>
          <a:spLocks noChangeArrowheads="1"/>
        </xdr:cNvSpPr>
      </xdr:nvSpPr>
      <xdr:spPr bwMode="auto">
        <a:xfrm>
          <a:off x="4800600" y="38100"/>
          <a:ext cx="1419225" cy="4381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1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6</xdr:col>
      <xdr:colOff>523875</xdr:colOff>
      <xdr:row>54</xdr:row>
      <xdr:rowOff>47625</xdr:rowOff>
    </xdr:from>
    <xdr:to>
      <xdr:col>8</xdr:col>
      <xdr:colOff>704850</xdr:colOff>
      <xdr:row>55</xdr:row>
      <xdr:rowOff>142875</xdr:rowOff>
    </xdr:to>
    <xdr:sp macro="" textlink="">
      <xdr:nvSpPr>
        <xdr:cNvPr id="16" name="Oval 15"/>
        <xdr:cNvSpPr>
          <a:spLocks noChangeArrowheads="1"/>
        </xdr:cNvSpPr>
      </xdr:nvSpPr>
      <xdr:spPr bwMode="auto">
        <a:xfrm>
          <a:off x="4724400" y="10439400"/>
          <a:ext cx="1514475" cy="3429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1&amp;2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19" name="Oval 18"/>
        <xdr:cNvSpPr>
          <a:spLocks noChangeArrowheads="1"/>
        </xdr:cNvSpPr>
      </xdr:nvSpPr>
      <xdr:spPr bwMode="auto">
        <a:xfrm>
          <a:off x="142875" y="10420350"/>
          <a:ext cx="1076325" cy="3714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</a:t>
          </a:r>
        </a:p>
      </xdr:txBody>
    </xdr:sp>
    <xdr:clientData/>
  </xdr:twoCellAnchor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26" name="Oval 25"/>
        <xdr:cNvSpPr>
          <a:spLocks noChangeArrowheads="1"/>
        </xdr:cNvSpPr>
      </xdr:nvSpPr>
      <xdr:spPr bwMode="auto">
        <a:xfrm>
          <a:off x="87086" y="47624"/>
          <a:ext cx="1076325" cy="4286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  <a:r>
            <a:rPr lang="en-US" sz="1400" b="0" i="0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endParaRPr lang="en-US" sz="1400" b="0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485775</xdr:colOff>
      <xdr:row>0</xdr:row>
      <xdr:rowOff>38100</xdr:rowOff>
    </xdr:from>
    <xdr:to>
      <xdr:col>8</xdr:col>
      <xdr:colOff>685800</xdr:colOff>
      <xdr:row>2</xdr:row>
      <xdr:rowOff>0</xdr:rowOff>
    </xdr:to>
    <xdr:sp macro="" textlink="">
      <xdr:nvSpPr>
        <xdr:cNvPr id="27" name="Oval 26"/>
        <xdr:cNvSpPr>
          <a:spLocks noChangeArrowheads="1"/>
        </xdr:cNvSpPr>
      </xdr:nvSpPr>
      <xdr:spPr bwMode="auto">
        <a:xfrm>
          <a:off x="4686300" y="38100"/>
          <a:ext cx="1533525" cy="4572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2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6</xdr:col>
      <xdr:colOff>523875</xdr:colOff>
      <xdr:row>54</xdr:row>
      <xdr:rowOff>47625</xdr:rowOff>
    </xdr:from>
    <xdr:to>
      <xdr:col>8</xdr:col>
      <xdr:colOff>704850</xdr:colOff>
      <xdr:row>55</xdr:row>
      <xdr:rowOff>142875</xdr:rowOff>
    </xdr:to>
    <xdr:sp macro="" textlink="">
      <xdr:nvSpPr>
        <xdr:cNvPr id="28" name="Oval 27"/>
        <xdr:cNvSpPr>
          <a:spLocks noChangeArrowheads="1"/>
        </xdr:cNvSpPr>
      </xdr:nvSpPr>
      <xdr:spPr bwMode="auto">
        <a:xfrm>
          <a:off x="4724400" y="10439400"/>
          <a:ext cx="1514475" cy="3429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2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29" name="Oval 28"/>
        <xdr:cNvSpPr>
          <a:spLocks noChangeArrowheads="1"/>
        </xdr:cNvSpPr>
      </xdr:nvSpPr>
      <xdr:spPr bwMode="auto">
        <a:xfrm>
          <a:off x="142875" y="10420350"/>
          <a:ext cx="1076325" cy="3714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</a:t>
          </a:r>
        </a:p>
      </xdr:txBody>
    </xdr:sp>
    <xdr:clientData/>
  </xdr:twoCellAnchor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18" name="Oval 17"/>
        <xdr:cNvSpPr>
          <a:spLocks noChangeArrowheads="1"/>
        </xdr:cNvSpPr>
      </xdr:nvSpPr>
      <xdr:spPr bwMode="auto">
        <a:xfrm>
          <a:off x="87086" y="47624"/>
          <a:ext cx="1076325" cy="4286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  <a:r>
            <a:rPr lang="en-US" sz="1400" b="0" i="0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endParaRPr lang="en-US" sz="1400" b="0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485775</xdr:colOff>
      <xdr:row>0</xdr:row>
      <xdr:rowOff>38100</xdr:rowOff>
    </xdr:from>
    <xdr:to>
      <xdr:col>8</xdr:col>
      <xdr:colOff>685800</xdr:colOff>
      <xdr:row>2</xdr:row>
      <xdr:rowOff>0</xdr:rowOff>
    </xdr:to>
    <xdr:sp macro="" textlink="">
      <xdr:nvSpPr>
        <xdr:cNvPr id="20" name="Oval 19"/>
        <xdr:cNvSpPr>
          <a:spLocks noChangeArrowheads="1"/>
        </xdr:cNvSpPr>
      </xdr:nvSpPr>
      <xdr:spPr bwMode="auto">
        <a:xfrm>
          <a:off x="4686300" y="38100"/>
          <a:ext cx="1533525" cy="4572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2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6</xdr:col>
      <xdr:colOff>523875</xdr:colOff>
      <xdr:row>54</xdr:row>
      <xdr:rowOff>47625</xdr:rowOff>
    </xdr:from>
    <xdr:to>
      <xdr:col>8</xdr:col>
      <xdr:colOff>704850</xdr:colOff>
      <xdr:row>55</xdr:row>
      <xdr:rowOff>142875</xdr:rowOff>
    </xdr:to>
    <xdr:sp macro="" textlink="">
      <xdr:nvSpPr>
        <xdr:cNvPr id="21" name="Oval 20"/>
        <xdr:cNvSpPr>
          <a:spLocks noChangeArrowheads="1"/>
        </xdr:cNvSpPr>
      </xdr:nvSpPr>
      <xdr:spPr bwMode="auto">
        <a:xfrm>
          <a:off x="4724400" y="10439400"/>
          <a:ext cx="1514475" cy="3429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2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85725</xdr:colOff>
      <xdr:row>108</xdr:row>
      <xdr:rowOff>28575</xdr:rowOff>
    </xdr:from>
    <xdr:to>
      <xdr:col>1</xdr:col>
      <xdr:colOff>552450</xdr:colOff>
      <xdr:row>109</xdr:row>
      <xdr:rowOff>161925</xdr:rowOff>
    </xdr:to>
    <xdr:sp macro="" textlink="">
      <xdr:nvSpPr>
        <xdr:cNvPr id="22" name="Oval 21"/>
        <xdr:cNvSpPr>
          <a:spLocks noChangeArrowheads="1"/>
        </xdr:cNvSpPr>
      </xdr:nvSpPr>
      <xdr:spPr bwMode="auto">
        <a:xfrm>
          <a:off x="85725" y="20745450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3</a:t>
          </a:r>
        </a:p>
      </xdr:txBody>
    </xdr:sp>
    <xdr:clientData/>
  </xdr:twoCellAnchor>
  <xdr:twoCellAnchor>
    <xdr:from>
      <xdr:col>6</xdr:col>
      <xdr:colOff>657225</xdr:colOff>
      <xdr:row>108</xdr:row>
      <xdr:rowOff>47625</xdr:rowOff>
    </xdr:from>
    <xdr:to>
      <xdr:col>8</xdr:col>
      <xdr:colOff>771525</xdr:colOff>
      <xdr:row>109</xdr:row>
      <xdr:rowOff>171450</xdr:rowOff>
    </xdr:to>
    <xdr:sp macro="" textlink="">
      <xdr:nvSpPr>
        <xdr:cNvPr id="23" name="Oval 22"/>
        <xdr:cNvSpPr>
          <a:spLocks noChangeArrowheads="1"/>
        </xdr:cNvSpPr>
      </xdr:nvSpPr>
      <xdr:spPr bwMode="auto">
        <a:xfrm>
          <a:off x="4857750" y="20764500"/>
          <a:ext cx="1447800" cy="4000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 2</a:t>
          </a: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24" name="Oval 23"/>
        <xdr:cNvSpPr>
          <a:spLocks noChangeArrowheads="1"/>
        </xdr:cNvSpPr>
      </xdr:nvSpPr>
      <xdr:spPr bwMode="auto">
        <a:xfrm>
          <a:off x="142875" y="10420350"/>
          <a:ext cx="1076325" cy="3714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</a:t>
          </a:r>
        </a:p>
      </xdr:txBody>
    </xdr:sp>
    <xdr:clientData/>
  </xdr:twoCellAnchor>
  <xdr:twoCellAnchor>
    <xdr:from>
      <xdr:col>0</xdr:col>
      <xdr:colOff>29936</xdr:colOff>
      <xdr:row>0</xdr:row>
      <xdr:rowOff>28574</xdr:rowOff>
    </xdr:from>
    <xdr:to>
      <xdr:col>1</xdr:col>
      <xdr:colOff>449036</xdr:colOff>
      <xdr:row>1</xdr:row>
      <xdr:rowOff>190499</xdr:rowOff>
    </xdr:to>
    <xdr:sp macro="" textlink="">
      <xdr:nvSpPr>
        <xdr:cNvPr id="31" name="Oval 30"/>
        <xdr:cNvSpPr>
          <a:spLocks noChangeArrowheads="1"/>
        </xdr:cNvSpPr>
      </xdr:nvSpPr>
      <xdr:spPr bwMode="auto">
        <a:xfrm>
          <a:off x="29936" y="28574"/>
          <a:ext cx="1066800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</a:p>
      </xdr:txBody>
    </xdr:sp>
    <xdr:clientData/>
  </xdr:twoCellAnchor>
  <xdr:twoCellAnchor>
    <xdr:from>
      <xdr:col>6</xdr:col>
      <xdr:colOff>647701</xdr:colOff>
      <xdr:row>0</xdr:row>
      <xdr:rowOff>38100</xdr:rowOff>
    </xdr:from>
    <xdr:to>
      <xdr:col>8</xdr:col>
      <xdr:colOff>647701</xdr:colOff>
      <xdr:row>1</xdr:row>
      <xdr:rowOff>209550</xdr:rowOff>
    </xdr:to>
    <xdr:sp macro="" textlink="">
      <xdr:nvSpPr>
        <xdr:cNvPr id="32" name="Oval 31"/>
        <xdr:cNvSpPr>
          <a:spLocks noChangeArrowheads="1"/>
        </xdr:cNvSpPr>
      </xdr:nvSpPr>
      <xdr:spPr bwMode="auto">
        <a:xfrm>
          <a:off x="4924426" y="38100"/>
          <a:ext cx="1390650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9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6</xdr:col>
      <xdr:colOff>628650</xdr:colOff>
      <xdr:row>54</xdr:row>
      <xdr:rowOff>19050</xdr:rowOff>
    </xdr:from>
    <xdr:to>
      <xdr:col>8</xdr:col>
      <xdr:colOff>628650</xdr:colOff>
      <xdr:row>55</xdr:row>
      <xdr:rowOff>114300</xdr:rowOff>
    </xdr:to>
    <xdr:sp macro="" textlink="">
      <xdr:nvSpPr>
        <xdr:cNvPr id="33" name="Oval 32"/>
        <xdr:cNvSpPr>
          <a:spLocks noChangeArrowheads="1"/>
        </xdr:cNvSpPr>
      </xdr:nvSpPr>
      <xdr:spPr bwMode="auto">
        <a:xfrm>
          <a:off x="4905375" y="10401300"/>
          <a:ext cx="1390650" cy="3905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9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85725</xdr:colOff>
      <xdr:row>108</xdr:row>
      <xdr:rowOff>28575</xdr:rowOff>
    </xdr:from>
    <xdr:to>
      <xdr:col>1</xdr:col>
      <xdr:colOff>552450</xdr:colOff>
      <xdr:row>109</xdr:row>
      <xdr:rowOff>161925</xdr:rowOff>
    </xdr:to>
    <xdr:sp macro="" textlink="">
      <xdr:nvSpPr>
        <xdr:cNvPr id="34" name="Oval 33"/>
        <xdr:cNvSpPr>
          <a:spLocks noChangeArrowheads="1"/>
        </xdr:cNvSpPr>
      </xdr:nvSpPr>
      <xdr:spPr bwMode="auto">
        <a:xfrm>
          <a:off x="85725" y="20821650"/>
          <a:ext cx="1114425" cy="4572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3</a:t>
          </a:r>
        </a:p>
      </xdr:txBody>
    </xdr:sp>
    <xdr:clientData/>
  </xdr:twoCellAnchor>
  <xdr:twoCellAnchor>
    <xdr:from>
      <xdr:col>6</xdr:col>
      <xdr:colOff>695324</xdr:colOff>
      <xdr:row>108</xdr:row>
      <xdr:rowOff>47625</xdr:rowOff>
    </xdr:from>
    <xdr:to>
      <xdr:col>8</xdr:col>
      <xdr:colOff>590549</xdr:colOff>
      <xdr:row>109</xdr:row>
      <xdr:rowOff>171450</xdr:rowOff>
    </xdr:to>
    <xdr:sp macro="" textlink="">
      <xdr:nvSpPr>
        <xdr:cNvPr id="35" name="Oval 34"/>
        <xdr:cNvSpPr>
          <a:spLocks noChangeArrowheads="1"/>
        </xdr:cNvSpPr>
      </xdr:nvSpPr>
      <xdr:spPr bwMode="auto">
        <a:xfrm>
          <a:off x="4972049" y="20840700"/>
          <a:ext cx="1285875" cy="4476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 9</a:t>
          </a: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36" name="Oval 35"/>
        <xdr:cNvSpPr>
          <a:spLocks noChangeArrowheads="1"/>
        </xdr:cNvSpPr>
      </xdr:nvSpPr>
      <xdr:spPr bwMode="auto">
        <a:xfrm>
          <a:off x="142875" y="10410825"/>
          <a:ext cx="1104900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2"/>
  <sheetViews>
    <sheetView tabSelected="1" topLeftCell="A90" workbookViewId="0">
      <selection activeCell="P105" sqref="P105"/>
    </sheetView>
  </sheetViews>
  <sheetFormatPr defaultRowHeight="14.25" x14ac:dyDescent="0.2"/>
  <cols>
    <col min="1" max="1" width="9.7109375" style="3" customWidth="1"/>
    <col min="2" max="2" width="9" style="3" customWidth="1"/>
    <col min="3" max="3" width="17.140625" style="3" customWidth="1"/>
    <col min="4" max="5" width="9.140625" style="3"/>
    <col min="6" max="6" width="10" style="3" customWidth="1"/>
    <col min="7" max="7" width="11.140625" style="3" customWidth="1"/>
    <col min="8" max="9" width="9.7109375" style="3" customWidth="1"/>
    <col min="10" max="10" width="9.140625" style="3"/>
    <col min="11" max="11" width="7.28515625" style="3" customWidth="1"/>
    <col min="12" max="12" width="9.140625" style="3"/>
    <col min="13" max="13" width="6.7109375" style="3" customWidth="1"/>
    <col min="14" max="14" width="7.85546875" style="3" customWidth="1"/>
    <col min="15" max="15" width="7.7109375" style="3" customWidth="1"/>
    <col min="16" max="16" width="8" style="3" customWidth="1"/>
    <col min="17" max="17" width="6.7109375" style="3" customWidth="1"/>
    <col min="18" max="18" width="10" style="3" customWidth="1"/>
    <col min="19" max="19" width="7.5703125" style="3" customWidth="1"/>
    <col min="20" max="20" width="7.42578125" style="3" customWidth="1"/>
    <col min="21" max="21" width="4.85546875" style="3" customWidth="1"/>
    <col min="22" max="16384" width="9.140625" style="3"/>
  </cols>
  <sheetData>
    <row r="1" spans="1:10" ht="19.5" x14ac:dyDescent="0.25">
      <c r="A1" s="1"/>
      <c r="B1" s="1"/>
      <c r="C1" s="68" t="s">
        <v>0</v>
      </c>
      <c r="D1" s="68"/>
      <c r="E1" s="68"/>
      <c r="F1" s="68"/>
      <c r="G1" s="1"/>
      <c r="H1" s="2"/>
    </row>
    <row r="2" spans="1:10" ht="18" x14ac:dyDescent="0.25">
      <c r="A2" s="4"/>
      <c r="B2" s="4"/>
      <c r="C2" s="78" t="s">
        <v>98</v>
      </c>
      <c r="D2" s="78"/>
      <c r="E2" s="78"/>
      <c r="F2" s="78"/>
      <c r="G2" s="4"/>
      <c r="H2" s="2"/>
    </row>
    <row r="3" spans="1:10" ht="15" customHeight="1" x14ac:dyDescent="0.2">
      <c r="A3" s="85" t="s">
        <v>1</v>
      </c>
      <c r="B3" s="87" t="s">
        <v>2</v>
      </c>
      <c r="C3" s="89" t="s">
        <v>3</v>
      </c>
      <c r="D3" s="79" t="s">
        <v>4</v>
      </c>
      <c r="E3" s="80"/>
      <c r="F3" s="81"/>
      <c r="G3" s="91" t="s">
        <v>5</v>
      </c>
      <c r="H3" s="82" t="s">
        <v>6</v>
      </c>
      <c r="I3" s="82"/>
    </row>
    <row r="4" spans="1:10" ht="15" customHeight="1" x14ac:dyDescent="0.2">
      <c r="A4" s="86"/>
      <c r="B4" s="88"/>
      <c r="C4" s="90"/>
      <c r="D4" s="93" t="s">
        <v>7</v>
      </c>
      <c r="E4" s="93" t="s">
        <v>8</v>
      </c>
      <c r="F4" s="93" t="s">
        <v>9</v>
      </c>
      <c r="G4" s="92"/>
      <c r="H4" s="42" t="s">
        <v>10</v>
      </c>
      <c r="I4" s="43" t="s">
        <v>11</v>
      </c>
    </row>
    <row r="5" spans="1:10" ht="15" customHeight="1" x14ac:dyDescent="0.2">
      <c r="A5" s="94" t="s">
        <v>80</v>
      </c>
      <c r="B5" s="5" t="s">
        <v>12</v>
      </c>
      <c r="C5" s="95" t="s">
        <v>32</v>
      </c>
      <c r="D5" s="6">
        <v>9</v>
      </c>
      <c r="E5" s="6">
        <v>10</v>
      </c>
      <c r="F5" s="6">
        <v>10</v>
      </c>
      <c r="G5" s="96">
        <f t="shared" ref="G5:G54" si="0" xml:space="preserve"> ROUND(AVERAGE(D5:F5),2)</f>
        <v>9.67</v>
      </c>
      <c r="H5" s="8">
        <f>RANK(G5,$G$5:$G$19)</f>
        <v>5</v>
      </c>
      <c r="I5" s="8">
        <f>RANK(G5,$G$5:$G$54)</f>
        <v>15</v>
      </c>
      <c r="J5" s="3" t="s">
        <v>76</v>
      </c>
    </row>
    <row r="6" spans="1:10" ht="15" customHeight="1" x14ac:dyDescent="0.2">
      <c r="A6" s="83"/>
      <c r="B6" s="9" t="s">
        <v>14</v>
      </c>
      <c r="C6" s="97" t="s">
        <v>52</v>
      </c>
      <c r="D6" s="6">
        <v>9</v>
      </c>
      <c r="E6" s="6">
        <v>10</v>
      </c>
      <c r="F6" s="6">
        <v>10</v>
      </c>
      <c r="G6" s="96">
        <f t="shared" si="0"/>
        <v>9.67</v>
      </c>
      <c r="H6" s="8">
        <f t="shared" ref="H6:H19" si="1">RANK(G6,$G$5:$G$19)</f>
        <v>5</v>
      </c>
      <c r="I6" s="8">
        <f t="shared" ref="I6:I54" si="2">RANK(G6,$G$5:$G$54)</f>
        <v>15</v>
      </c>
      <c r="J6" s="3" t="s">
        <v>76</v>
      </c>
    </row>
    <row r="7" spans="1:10" ht="15" customHeight="1" x14ac:dyDescent="0.2">
      <c r="A7" s="83"/>
      <c r="B7" s="9" t="s">
        <v>16</v>
      </c>
      <c r="C7" s="97" t="s">
        <v>17</v>
      </c>
      <c r="D7" s="6">
        <v>7.5</v>
      </c>
      <c r="E7" s="6">
        <v>9.5</v>
      </c>
      <c r="F7" s="6">
        <v>10</v>
      </c>
      <c r="G7" s="96">
        <f t="shared" si="0"/>
        <v>9</v>
      </c>
      <c r="H7" s="8">
        <f t="shared" si="1"/>
        <v>15</v>
      </c>
      <c r="I7" s="8">
        <f t="shared" si="2"/>
        <v>46</v>
      </c>
      <c r="J7" s="3" t="s">
        <v>99</v>
      </c>
    </row>
    <row r="8" spans="1:10" ht="15" customHeight="1" x14ac:dyDescent="0.2">
      <c r="A8" s="83"/>
      <c r="B8" s="9" t="s">
        <v>19</v>
      </c>
      <c r="C8" s="97" t="s">
        <v>61</v>
      </c>
      <c r="D8" s="6">
        <v>8</v>
      </c>
      <c r="E8" s="6">
        <v>10</v>
      </c>
      <c r="F8" s="6">
        <v>10</v>
      </c>
      <c r="G8" s="96">
        <f t="shared" si="0"/>
        <v>9.33</v>
      </c>
      <c r="H8" s="8">
        <f t="shared" si="1"/>
        <v>13</v>
      </c>
      <c r="I8" s="8">
        <f t="shared" si="2"/>
        <v>36</v>
      </c>
      <c r="J8" s="3" t="s">
        <v>100</v>
      </c>
    </row>
    <row r="9" spans="1:10" ht="15" customHeight="1" x14ac:dyDescent="0.2">
      <c r="A9" s="83"/>
      <c r="B9" s="9" t="s">
        <v>20</v>
      </c>
      <c r="C9" s="97" t="s">
        <v>46</v>
      </c>
      <c r="D9" s="6">
        <v>10</v>
      </c>
      <c r="E9" s="6">
        <v>10</v>
      </c>
      <c r="F9" s="6">
        <v>9.5</v>
      </c>
      <c r="G9" s="96">
        <f t="shared" si="0"/>
        <v>9.83</v>
      </c>
      <c r="H9" s="8">
        <f t="shared" si="1"/>
        <v>1</v>
      </c>
      <c r="I9" s="8">
        <f t="shared" si="2"/>
        <v>7</v>
      </c>
      <c r="J9" s="3" t="s">
        <v>101</v>
      </c>
    </row>
    <row r="10" spans="1:10" ht="15" customHeight="1" x14ac:dyDescent="0.2">
      <c r="A10" s="83"/>
      <c r="B10" s="9" t="s">
        <v>21</v>
      </c>
      <c r="C10" s="97" t="s">
        <v>102</v>
      </c>
      <c r="D10" s="6">
        <v>9</v>
      </c>
      <c r="E10" s="6">
        <v>10</v>
      </c>
      <c r="F10" s="6">
        <v>10</v>
      </c>
      <c r="G10" s="96">
        <f t="shared" si="0"/>
        <v>9.67</v>
      </c>
      <c r="H10" s="8">
        <f t="shared" si="1"/>
        <v>5</v>
      </c>
      <c r="I10" s="8">
        <f t="shared" si="2"/>
        <v>15</v>
      </c>
      <c r="J10" s="3" t="s">
        <v>33</v>
      </c>
    </row>
    <row r="11" spans="1:10" ht="15" customHeight="1" x14ac:dyDescent="0.2">
      <c r="A11" s="83"/>
      <c r="B11" s="9" t="s">
        <v>22</v>
      </c>
      <c r="C11" s="97" t="s">
        <v>30</v>
      </c>
      <c r="D11" s="6">
        <v>9.5</v>
      </c>
      <c r="E11" s="6">
        <v>10</v>
      </c>
      <c r="F11" s="6">
        <v>10</v>
      </c>
      <c r="G11" s="96">
        <f t="shared" si="0"/>
        <v>9.83</v>
      </c>
      <c r="H11" s="8">
        <f t="shared" si="1"/>
        <v>1</v>
      </c>
      <c r="I11" s="8">
        <f t="shared" si="2"/>
        <v>7</v>
      </c>
      <c r="J11" s="3" t="s">
        <v>18</v>
      </c>
    </row>
    <row r="12" spans="1:10" ht="15" customHeight="1" x14ac:dyDescent="0.2">
      <c r="A12" s="83"/>
      <c r="B12" s="9" t="s">
        <v>24</v>
      </c>
      <c r="C12" s="97" t="s">
        <v>81</v>
      </c>
      <c r="D12" s="6">
        <v>8.5</v>
      </c>
      <c r="E12" s="6">
        <v>9.5</v>
      </c>
      <c r="F12" s="6">
        <v>10</v>
      </c>
      <c r="G12" s="96">
        <f t="shared" si="0"/>
        <v>9.33</v>
      </c>
      <c r="H12" s="8">
        <f t="shared" si="1"/>
        <v>13</v>
      </c>
      <c r="I12" s="8">
        <f t="shared" si="2"/>
        <v>36</v>
      </c>
      <c r="J12" s="3" t="s">
        <v>103</v>
      </c>
    </row>
    <row r="13" spans="1:10" ht="15" customHeight="1" x14ac:dyDescent="0.2">
      <c r="A13" s="83"/>
      <c r="B13" s="9" t="s">
        <v>26</v>
      </c>
      <c r="C13" s="97" t="s">
        <v>23</v>
      </c>
      <c r="D13" s="6">
        <v>8.5</v>
      </c>
      <c r="E13" s="6">
        <v>10</v>
      </c>
      <c r="F13" s="6">
        <v>10</v>
      </c>
      <c r="G13" s="96">
        <f t="shared" si="0"/>
        <v>9.5</v>
      </c>
      <c r="H13" s="8">
        <f t="shared" si="1"/>
        <v>12</v>
      </c>
      <c r="I13" s="8">
        <f t="shared" si="2"/>
        <v>27</v>
      </c>
      <c r="J13" s="3" t="s">
        <v>104</v>
      </c>
    </row>
    <row r="14" spans="1:10" ht="15" customHeight="1" x14ac:dyDescent="0.2">
      <c r="A14" s="83"/>
      <c r="B14" s="9" t="s">
        <v>27</v>
      </c>
      <c r="C14" s="97" t="s">
        <v>54</v>
      </c>
      <c r="D14" s="6">
        <v>9</v>
      </c>
      <c r="E14" s="6">
        <v>10</v>
      </c>
      <c r="F14" s="6">
        <v>10</v>
      </c>
      <c r="G14" s="96">
        <f t="shared" si="0"/>
        <v>9.67</v>
      </c>
      <c r="H14" s="8">
        <f t="shared" si="1"/>
        <v>5</v>
      </c>
      <c r="I14" s="8">
        <f t="shared" si="2"/>
        <v>15</v>
      </c>
      <c r="J14" s="3" t="s">
        <v>76</v>
      </c>
    </row>
    <row r="15" spans="1:10" ht="15" customHeight="1" x14ac:dyDescent="0.2">
      <c r="A15" s="83"/>
      <c r="B15" s="9" t="s">
        <v>29</v>
      </c>
      <c r="C15" s="97" t="s">
        <v>53</v>
      </c>
      <c r="D15" s="6">
        <v>9.5</v>
      </c>
      <c r="E15" s="6">
        <v>10</v>
      </c>
      <c r="F15" s="6">
        <v>10</v>
      </c>
      <c r="G15" s="96">
        <f t="shared" si="0"/>
        <v>9.83</v>
      </c>
      <c r="H15" s="8">
        <f t="shared" si="1"/>
        <v>1</v>
      </c>
      <c r="I15" s="8">
        <f t="shared" si="2"/>
        <v>7</v>
      </c>
      <c r="J15" s="3" t="s">
        <v>18</v>
      </c>
    </row>
    <row r="16" spans="1:10" ht="15" customHeight="1" x14ac:dyDescent="0.2">
      <c r="A16" s="83"/>
      <c r="B16" s="9" t="s">
        <v>31</v>
      </c>
      <c r="C16" s="97" t="s">
        <v>70</v>
      </c>
      <c r="D16" s="6">
        <v>9.5</v>
      </c>
      <c r="E16" s="6">
        <v>9.5</v>
      </c>
      <c r="F16" s="6">
        <v>10</v>
      </c>
      <c r="G16" s="96">
        <f t="shared" si="0"/>
        <v>9.67</v>
      </c>
      <c r="H16" s="8">
        <f t="shared" si="1"/>
        <v>5</v>
      </c>
      <c r="I16" s="8">
        <f t="shared" si="2"/>
        <v>15</v>
      </c>
      <c r="J16" s="3" t="s">
        <v>105</v>
      </c>
    </row>
    <row r="17" spans="1:21" ht="15" customHeight="1" x14ac:dyDescent="0.2">
      <c r="A17" s="83"/>
      <c r="B17" s="9" t="s">
        <v>34</v>
      </c>
      <c r="C17" s="97" t="s">
        <v>35</v>
      </c>
      <c r="D17" s="6">
        <v>9.5</v>
      </c>
      <c r="E17" s="6">
        <v>9.5</v>
      </c>
      <c r="F17" s="6">
        <v>10</v>
      </c>
      <c r="G17" s="96">
        <f t="shared" si="0"/>
        <v>9.67</v>
      </c>
      <c r="H17" s="8">
        <f t="shared" si="1"/>
        <v>5</v>
      </c>
      <c r="I17" s="8">
        <f t="shared" si="2"/>
        <v>15</v>
      </c>
      <c r="J17" s="3" t="s">
        <v>106</v>
      </c>
    </row>
    <row r="18" spans="1:21" ht="15" customHeight="1" x14ac:dyDescent="0.2">
      <c r="A18" s="83"/>
      <c r="B18" s="9" t="s">
        <v>36</v>
      </c>
      <c r="C18" s="97" t="s">
        <v>37</v>
      </c>
      <c r="D18" s="6">
        <v>9.5</v>
      </c>
      <c r="E18" s="6">
        <v>10</v>
      </c>
      <c r="F18" s="6">
        <v>10</v>
      </c>
      <c r="G18" s="96">
        <f t="shared" si="0"/>
        <v>9.83</v>
      </c>
      <c r="H18" s="8">
        <f t="shared" si="1"/>
        <v>1</v>
      </c>
      <c r="I18" s="8">
        <f t="shared" si="2"/>
        <v>7</v>
      </c>
      <c r="J18" s="3" t="s">
        <v>18</v>
      </c>
    </row>
    <row r="19" spans="1:21" ht="15" customHeight="1" thickBot="1" x14ac:dyDescent="0.25">
      <c r="A19" s="83"/>
      <c r="B19" s="39" t="s">
        <v>38</v>
      </c>
      <c r="C19" s="98" t="s">
        <v>60</v>
      </c>
      <c r="D19" s="19">
        <v>9</v>
      </c>
      <c r="E19" s="19">
        <v>10</v>
      </c>
      <c r="F19" s="19">
        <v>10</v>
      </c>
      <c r="G19" s="99">
        <f t="shared" si="0"/>
        <v>9.67</v>
      </c>
      <c r="H19" s="20">
        <f t="shared" si="1"/>
        <v>5</v>
      </c>
      <c r="I19" s="20">
        <f t="shared" si="2"/>
        <v>15</v>
      </c>
      <c r="J19" s="3" t="s">
        <v>76</v>
      </c>
    </row>
    <row r="20" spans="1:21" ht="15" customHeight="1" x14ac:dyDescent="0.2">
      <c r="A20" s="83"/>
      <c r="B20" s="13" t="s">
        <v>107</v>
      </c>
      <c r="C20" s="100" t="s">
        <v>57</v>
      </c>
      <c r="D20" s="6">
        <v>10</v>
      </c>
      <c r="E20" s="6">
        <v>10</v>
      </c>
      <c r="F20" s="6">
        <v>9</v>
      </c>
      <c r="G20" s="96">
        <f t="shared" si="0"/>
        <v>9.67</v>
      </c>
      <c r="H20" s="8">
        <f>RANK(G20,$G$20:$G$34)</f>
        <v>5</v>
      </c>
      <c r="I20" s="8">
        <f t="shared" si="2"/>
        <v>15</v>
      </c>
      <c r="J20" s="3" t="s">
        <v>101</v>
      </c>
    </row>
    <row r="21" spans="1:21" ht="15" customHeight="1" x14ac:dyDescent="0.2">
      <c r="A21" s="83"/>
      <c r="B21" s="15" t="s">
        <v>108</v>
      </c>
      <c r="C21" s="17" t="s">
        <v>25</v>
      </c>
      <c r="D21" s="6">
        <v>10</v>
      </c>
      <c r="E21" s="6">
        <v>10</v>
      </c>
      <c r="F21" s="6">
        <v>10</v>
      </c>
      <c r="G21" s="96">
        <f t="shared" si="0"/>
        <v>10</v>
      </c>
      <c r="H21" s="8">
        <f>RANK(G21,$G$20:$G$34)</f>
        <v>1</v>
      </c>
      <c r="I21" s="8">
        <f t="shared" si="2"/>
        <v>1</v>
      </c>
    </row>
    <row r="22" spans="1:21" ht="15" customHeight="1" x14ac:dyDescent="0.2">
      <c r="A22" s="83"/>
      <c r="B22" s="15" t="s">
        <v>109</v>
      </c>
      <c r="C22" s="17" t="s">
        <v>28</v>
      </c>
      <c r="D22" s="6">
        <v>9.5</v>
      </c>
      <c r="E22" s="6">
        <v>10</v>
      </c>
      <c r="F22" s="6">
        <v>10</v>
      </c>
      <c r="G22" s="96">
        <f t="shared" si="0"/>
        <v>9.83</v>
      </c>
      <c r="H22" s="8">
        <f t="shared" ref="H22:H34" si="3">RANK(G22,$G$20:$G$34)</f>
        <v>3</v>
      </c>
      <c r="I22" s="8">
        <f t="shared" si="2"/>
        <v>7</v>
      </c>
      <c r="J22" s="3" t="s">
        <v>15</v>
      </c>
    </row>
    <row r="23" spans="1:21" ht="15" customHeight="1" x14ac:dyDescent="0.2">
      <c r="A23" s="83"/>
      <c r="B23" s="15" t="s">
        <v>110</v>
      </c>
      <c r="C23" s="17" t="s">
        <v>111</v>
      </c>
      <c r="D23" s="6">
        <v>9</v>
      </c>
      <c r="E23" s="6">
        <v>9.5</v>
      </c>
      <c r="F23" s="6">
        <v>10</v>
      </c>
      <c r="G23" s="96">
        <f t="shared" si="0"/>
        <v>9.5</v>
      </c>
      <c r="H23" s="8">
        <f t="shared" si="3"/>
        <v>8</v>
      </c>
      <c r="I23" s="8">
        <f t="shared" si="2"/>
        <v>27</v>
      </c>
      <c r="J23" s="3" t="s">
        <v>112</v>
      </c>
    </row>
    <row r="24" spans="1:21" ht="15" customHeight="1" x14ac:dyDescent="0.2">
      <c r="A24" s="83"/>
      <c r="B24" s="15" t="s">
        <v>113</v>
      </c>
      <c r="C24" s="17" t="s">
        <v>114</v>
      </c>
      <c r="D24" s="6">
        <v>9.5</v>
      </c>
      <c r="E24" s="6">
        <v>9.5</v>
      </c>
      <c r="F24" s="6">
        <v>10</v>
      </c>
      <c r="G24" s="96">
        <f t="shared" si="0"/>
        <v>9.67</v>
      </c>
      <c r="H24" s="8">
        <f t="shared" si="3"/>
        <v>5</v>
      </c>
      <c r="I24" s="8">
        <f t="shared" si="2"/>
        <v>15</v>
      </c>
      <c r="J24" s="3" t="s">
        <v>106</v>
      </c>
    </row>
    <row r="25" spans="1:21" ht="15" customHeight="1" x14ac:dyDescent="0.2">
      <c r="A25" s="83"/>
      <c r="B25" s="13" t="s">
        <v>43</v>
      </c>
      <c r="C25" s="14" t="s">
        <v>115</v>
      </c>
      <c r="D25" s="6">
        <v>10</v>
      </c>
      <c r="E25" s="6">
        <v>10</v>
      </c>
      <c r="F25" s="6">
        <v>10</v>
      </c>
      <c r="G25" s="96">
        <f t="shared" si="0"/>
        <v>10</v>
      </c>
      <c r="H25" s="8">
        <f t="shared" si="3"/>
        <v>1</v>
      </c>
      <c r="I25" s="8">
        <f t="shared" si="2"/>
        <v>1</v>
      </c>
      <c r="L25" s="69" t="s">
        <v>82</v>
      </c>
      <c r="M25" s="69"/>
      <c r="N25" s="69"/>
      <c r="O25" s="69"/>
      <c r="P25" s="69"/>
      <c r="Q25" s="69"/>
      <c r="R25" s="69"/>
      <c r="S25" s="69"/>
      <c r="T25" s="69"/>
      <c r="U25" s="69"/>
    </row>
    <row r="26" spans="1:21" ht="15" customHeight="1" x14ac:dyDescent="0.2">
      <c r="A26" s="83"/>
      <c r="B26" s="15" t="s">
        <v>44</v>
      </c>
      <c r="C26" s="16" t="s">
        <v>49</v>
      </c>
      <c r="D26" s="6">
        <v>9</v>
      </c>
      <c r="E26" s="6">
        <v>9.5</v>
      </c>
      <c r="F26" s="6">
        <v>10</v>
      </c>
      <c r="G26" s="96">
        <f t="shared" si="0"/>
        <v>9.5</v>
      </c>
      <c r="H26" s="8">
        <f t="shared" si="3"/>
        <v>8</v>
      </c>
      <c r="I26" s="8">
        <f t="shared" si="2"/>
        <v>27</v>
      </c>
      <c r="J26" s="3" t="s">
        <v>116</v>
      </c>
      <c r="L26" s="70" t="s">
        <v>83</v>
      </c>
      <c r="M26" s="72" t="s">
        <v>84</v>
      </c>
      <c r="N26" s="76" t="s">
        <v>85</v>
      </c>
      <c r="O26" s="77"/>
      <c r="P26" s="76" t="s">
        <v>86</v>
      </c>
      <c r="Q26" s="77"/>
      <c r="R26" s="76" t="s">
        <v>87</v>
      </c>
      <c r="S26" s="77"/>
      <c r="T26" s="76" t="s">
        <v>88</v>
      </c>
      <c r="U26" s="77"/>
    </row>
    <row r="27" spans="1:21" ht="15" customHeight="1" x14ac:dyDescent="0.2">
      <c r="A27" s="83"/>
      <c r="B27" s="15" t="s">
        <v>45</v>
      </c>
      <c r="C27" s="17" t="s">
        <v>117</v>
      </c>
      <c r="D27" s="6">
        <v>9.5</v>
      </c>
      <c r="E27" s="6">
        <v>8</v>
      </c>
      <c r="F27" s="6">
        <v>10</v>
      </c>
      <c r="G27" s="96">
        <f t="shared" si="0"/>
        <v>9.17</v>
      </c>
      <c r="H27" s="8">
        <f t="shared" si="3"/>
        <v>14</v>
      </c>
      <c r="I27" s="8">
        <f t="shared" si="2"/>
        <v>44</v>
      </c>
      <c r="J27" s="3" t="s">
        <v>118</v>
      </c>
      <c r="L27" s="71"/>
      <c r="M27" s="73"/>
      <c r="N27" s="46" t="s">
        <v>89</v>
      </c>
      <c r="O27" s="47" t="s">
        <v>90</v>
      </c>
      <c r="P27" s="46" t="s">
        <v>89</v>
      </c>
      <c r="Q27" s="47" t="s">
        <v>90</v>
      </c>
      <c r="R27" s="48" t="s">
        <v>91</v>
      </c>
      <c r="S27" s="47" t="s">
        <v>90</v>
      </c>
      <c r="T27" s="48" t="s">
        <v>91</v>
      </c>
      <c r="U27" s="47" t="s">
        <v>90</v>
      </c>
    </row>
    <row r="28" spans="1:21" ht="15" customHeight="1" x14ac:dyDescent="0.2">
      <c r="A28" s="83"/>
      <c r="B28" s="15" t="s">
        <v>119</v>
      </c>
      <c r="C28" s="17" t="s">
        <v>120</v>
      </c>
      <c r="D28" s="6">
        <v>9.5</v>
      </c>
      <c r="E28" s="6">
        <v>9.5</v>
      </c>
      <c r="F28" s="6">
        <v>10</v>
      </c>
      <c r="G28" s="96">
        <f t="shared" si="0"/>
        <v>9.67</v>
      </c>
      <c r="H28" s="8">
        <f t="shared" si="3"/>
        <v>5</v>
      </c>
      <c r="I28" s="8">
        <f t="shared" si="2"/>
        <v>15</v>
      </c>
      <c r="J28" s="3" t="s">
        <v>106</v>
      </c>
      <c r="L28" s="49">
        <v>12</v>
      </c>
      <c r="M28" s="50">
        <f>SUM(N28+P28+R28+T28)</f>
        <v>15</v>
      </c>
      <c r="N28" s="51">
        <f>COUNTIF($G$5:$G19,"&gt;=9.0")</f>
        <v>15</v>
      </c>
      <c r="O28" s="52">
        <f>N28/16</f>
        <v>0.9375</v>
      </c>
      <c r="P28" s="51">
        <f>COUNTIF($G$5:$G19,"&gt;=8.5")-N28</f>
        <v>0</v>
      </c>
      <c r="Q28" s="52">
        <f xml:space="preserve"> P28/16</f>
        <v>0</v>
      </c>
      <c r="R28" s="51">
        <f>COUNTIF($G$5:$G19,"&gt;=8.0")-N28-P28</f>
        <v>0</v>
      </c>
      <c r="S28" s="53">
        <f>R28/16</f>
        <v>0</v>
      </c>
      <c r="T28" s="51">
        <f>COUNTIF($G$5:$G19,"&lt;8.0")</f>
        <v>0</v>
      </c>
      <c r="U28" s="52">
        <f>T28/16</f>
        <v>0</v>
      </c>
    </row>
    <row r="29" spans="1:21" ht="15" customHeight="1" thickBot="1" x14ac:dyDescent="0.25">
      <c r="A29" s="84"/>
      <c r="B29" s="18" t="s">
        <v>121</v>
      </c>
      <c r="C29" s="101" t="s">
        <v>59</v>
      </c>
      <c r="D29" s="33">
        <v>9</v>
      </c>
      <c r="E29" s="33">
        <v>9.5</v>
      </c>
      <c r="F29" s="33">
        <v>10</v>
      </c>
      <c r="G29" s="99">
        <f t="shared" si="0"/>
        <v>9.5</v>
      </c>
      <c r="H29" s="20">
        <f t="shared" si="3"/>
        <v>8</v>
      </c>
      <c r="I29" s="20">
        <f t="shared" si="2"/>
        <v>27</v>
      </c>
      <c r="J29" s="3" t="s">
        <v>122</v>
      </c>
      <c r="L29" s="49">
        <v>11</v>
      </c>
      <c r="M29" s="50">
        <f>SUM(P29+N29++T29+R29)</f>
        <v>20</v>
      </c>
      <c r="N29" s="51">
        <f>COUNTIF($G$35:$G$54,"&gt;=9")</f>
        <v>19</v>
      </c>
      <c r="O29" s="52">
        <f>N29/20</f>
        <v>0.95</v>
      </c>
      <c r="P29" s="51">
        <f>COUNTIF($G$35:$G$54,"&gt;8.5")-N29</f>
        <v>0</v>
      </c>
      <c r="Q29" s="54">
        <f>P29/20</f>
        <v>0</v>
      </c>
      <c r="R29" s="51">
        <f>COUNTIF($G$35:$G$54,"&gt;=8")-N29-P29</f>
        <v>1</v>
      </c>
      <c r="S29" s="53">
        <f>R29/20</f>
        <v>0.05</v>
      </c>
      <c r="T29" s="51">
        <f>COUNTIF($G$35:$G$54,"&lt;8")</f>
        <v>0</v>
      </c>
      <c r="U29" s="52">
        <f>T29/20</f>
        <v>0</v>
      </c>
    </row>
    <row r="30" spans="1:21" ht="15" customHeight="1" x14ac:dyDescent="0.2">
      <c r="A30" s="102" t="s">
        <v>48</v>
      </c>
      <c r="B30" s="21" t="s">
        <v>123</v>
      </c>
      <c r="C30" s="22" t="s">
        <v>75</v>
      </c>
      <c r="D30" s="23">
        <v>10</v>
      </c>
      <c r="E30" s="23">
        <v>9.5</v>
      </c>
      <c r="F30" s="23">
        <v>10</v>
      </c>
      <c r="G30" s="103">
        <f t="shared" si="0"/>
        <v>9.83</v>
      </c>
      <c r="H30" s="8">
        <f t="shared" si="3"/>
        <v>3</v>
      </c>
      <c r="I30" s="8">
        <f t="shared" si="2"/>
        <v>7</v>
      </c>
      <c r="J30" s="3" t="s">
        <v>124</v>
      </c>
      <c r="L30" s="49">
        <v>10</v>
      </c>
      <c r="M30" s="50">
        <f>SUM(P30+R30+T30+N30)</f>
        <v>15</v>
      </c>
      <c r="N30" s="55">
        <f>COUNTIF($G$20:$G$34,"&gt;=9")</f>
        <v>14</v>
      </c>
      <c r="O30" s="52">
        <f>N30/15</f>
        <v>0.93333333333333335</v>
      </c>
      <c r="P30" s="51">
        <f>COUNTIF($G$20:$G$34,"&gt;=8.5") -N30</f>
        <v>1</v>
      </c>
      <c r="Q30" s="54">
        <f>P30/15</f>
        <v>6.6666666666666666E-2</v>
      </c>
      <c r="R30" s="51">
        <f>COUNTIF($G$20:$G$34,"&gt;=8")-N30-P30</f>
        <v>0</v>
      </c>
      <c r="S30" s="53">
        <f>R30/15</f>
        <v>0</v>
      </c>
      <c r="T30" s="55">
        <f>COUNTIF($G$20:$G$34,",=8")</f>
        <v>0</v>
      </c>
      <c r="U30" s="52">
        <f>100%-O30-Q30-S30</f>
        <v>-1.3877787807814457E-17</v>
      </c>
    </row>
    <row r="31" spans="1:21" ht="15" customHeight="1" x14ac:dyDescent="0.2">
      <c r="A31" s="83"/>
      <c r="B31" s="15" t="s">
        <v>125</v>
      </c>
      <c r="C31" s="17" t="s">
        <v>126</v>
      </c>
      <c r="D31" s="7">
        <v>10</v>
      </c>
      <c r="E31" s="7">
        <v>8.5</v>
      </c>
      <c r="F31" s="7">
        <v>10</v>
      </c>
      <c r="G31" s="104">
        <f t="shared" si="0"/>
        <v>9.5</v>
      </c>
      <c r="H31" s="8">
        <f t="shared" si="3"/>
        <v>8</v>
      </c>
      <c r="I31" s="8">
        <f t="shared" si="2"/>
        <v>27</v>
      </c>
      <c r="J31" s="3" t="s">
        <v>127</v>
      </c>
      <c r="L31" s="56" t="s">
        <v>92</v>
      </c>
      <c r="M31" s="57">
        <f>SUM(M28:M30)</f>
        <v>50</v>
      </c>
      <c r="N31" s="55">
        <f>SUM(N28:N30)</f>
        <v>48</v>
      </c>
      <c r="O31" s="58">
        <f>N31/51</f>
        <v>0.94117647058823528</v>
      </c>
      <c r="P31" s="55">
        <f>SUM(P28:P30)</f>
        <v>1</v>
      </c>
      <c r="Q31" s="59">
        <f>P31/51</f>
        <v>1.9607843137254902E-2</v>
      </c>
      <c r="R31" s="55">
        <f>SUM(R28:R30)</f>
        <v>1</v>
      </c>
      <c r="S31" s="60">
        <f>R31/51</f>
        <v>1.9607843137254902E-2</v>
      </c>
      <c r="T31" s="55">
        <f>SUM(T28:T30)</f>
        <v>0</v>
      </c>
      <c r="U31" s="61">
        <f>T31/51</f>
        <v>0</v>
      </c>
    </row>
    <row r="32" spans="1:21" ht="15" customHeight="1" x14ac:dyDescent="0.2">
      <c r="A32" s="83"/>
      <c r="B32" s="15" t="s">
        <v>128</v>
      </c>
      <c r="C32" s="17" t="s">
        <v>129</v>
      </c>
      <c r="D32" s="7">
        <v>9</v>
      </c>
      <c r="E32" s="7">
        <v>10</v>
      </c>
      <c r="F32" s="7">
        <v>9.5</v>
      </c>
      <c r="G32" s="104">
        <f t="shared" si="0"/>
        <v>9.5</v>
      </c>
      <c r="H32" s="8">
        <f t="shared" si="3"/>
        <v>8</v>
      </c>
      <c r="I32" s="8">
        <f t="shared" si="2"/>
        <v>27</v>
      </c>
      <c r="J32" s="3" t="s">
        <v>130</v>
      </c>
    </row>
    <row r="33" spans="1:10" ht="15" customHeight="1" x14ac:dyDescent="0.2">
      <c r="A33" s="83"/>
      <c r="B33" s="15" t="s">
        <v>131</v>
      </c>
      <c r="C33" s="12" t="s">
        <v>132</v>
      </c>
      <c r="D33" s="105">
        <v>6</v>
      </c>
      <c r="E33" s="105">
        <v>10</v>
      </c>
      <c r="F33" s="105">
        <v>10</v>
      </c>
      <c r="G33" s="104">
        <f t="shared" si="0"/>
        <v>8.67</v>
      </c>
      <c r="H33" s="8">
        <f t="shared" si="3"/>
        <v>15</v>
      </c>
      <c r="I33" s="8">
        <f t="shared" si="2"/>
        <v>49</v>
      </c>
      <c r="J33" s="3" t="s">
        <v>133</v>
      </c>
    </row>
    <row r="34" spans="1:10" ht="15" customHeight="1" thickBot="1" x14ac:dyDescent="0.25">
      <c r="A34" s="83"/>
      <c r="B34" s="18" t="s">
        <v>134</v>
      </c>
      <c r="C34" s="106" t="s">
        <v>67</v>
      </c>
      <c r="D34" s="107">
        <v>9</v>
      </c>
      <c r="E34" s="107">
        <v>9</v>
      </c>
      <c r="F34" s="107">
        <v>10</v>
      </c>
      <c r="G34" s="99">
        <f t="shared" si="0"/>
        <v>9.33</v>
      </c>
      <c r="H34" s="108">
        <f t="shared" si="3"/>
        <v>13</v>
      </c>
      <c r="I34" s="108">
        <f t="shared" si="2"/>
        <v>36</v>
      </c>
      <c r="J34" s="3" t="s">
        <v>135</v>
      </c>
    </row>
    <row r="35" spans="1:10" ht="15" customHeight="1" x14ac:dyDescent="0.2">
      <c r="A35" s="83"/>
      <c r="B35" s="25" t="s">
        <v>51</v>
      </c>
      <c r="C35" s="26" t="s">
        <v>13</v>
      </c>
      <c r="D35" s="6">
        <v>10</v>
      </c>
      <c r="E35" s="6">
        <v>10</v>
      </c>
      <c r="F35" s="6">
        <v>10</v>
      </c>
      <c r="G35" s="96">
        <f t="shared" si="0"/>
        <v>10</v>
      </c>
      <c r="H35" s="8">
        <f>RANK(G35,$G$35:$G$54)</f>
        <v>1</v>
      </c>
      <c r="I35" s="8">
        <f t="shared" si="2"/>
        <v>1</v>
      </c>
    </row>
    <row r="36" spans="1:10" ht="15" customHeight="1" x14ac:dyDescent="0.2">
      <c r="A36" s="83"/>
      <c r="B36" s="27" t="s">
        <v>136</v>
      </c>
      <c r="C36" s="26" t="s">
        <v>39</v>
      </c>
      <c r="D36" s="6">
        <v>10</v>
      </c>
      <c r="E36" s="6">
        <v>10</v>
      </c>
      <c r="F36" s="6">
        <v>10</v>
      </c>
      <c r="G36" s="96">
        <f t="shared" si="0"/>
        <v>10</v>
      </c>
      <c r="H36" s="8">
        <f t="shared" ref="H36:H54" si="4">RANK(G36,$G$35:$G$54)</f>
        <v>1</v>
      </c>
      <c r="I36" s="8">
        <f t="shared" si="2"/>
        <v>1</v>
      </c>
    </row>
    <row r="37" spans="1:10" ht="15" customHeight="1" x14ac:dyDescent="0.2">
      <c r="A37" s="83"/>
      <c r="B37" s="27" t="s">
        <v>137</v>
      </c>
      <c r="C37" s="28" t="s">
        <v>138</v>
      </c>
      <c r="D37" s="6">
        <v>8.5</v>
      </c>
      <c r="E37" s="6">
        <v>10</v>
      </c>
      <c r="F37" s="6">
        <v>10</v>
      </c>
      <c r="G37" s="96">
        <f t="shared" si="0"/>
        <v>9.5</v>
      </c>
      <c r="H37" s="8">
        <f t="shared" si="4"/>
        <v>9</v>
      </c>
      <c r="I37" s="8">
        <f t="shared" si="2"/>
        <v>27</v>
      </c>
      <c r="J37" s="3" t="s">
        <v>74</v>
      </c>
    </row>
    <row r="38" spans="1:10" ht="15" customHeight="1" x14ac:dyDescent="0.2">
      <c r="A38" s="83"/>
      <c r="B38" s="27" t="s">
        <v>139</v>
      </c>
      <c r="C38" s="28" t="s">
        <v>58</v>
      </c>
      <c r="D38" s="6">
        <v>10</v>
      </c>
      <c r="E38" s="6">
        <v>9</v>
      </c>
      <c r="F38" s="6">
        <v>10</v>
      </c>
      <c r="G38" s="96">
        <f t="shared" si="0"/>
        <v>9.67</v>
      </c>
      <c r="H38" s="8">
        <f t="shared" si="4"/>
        <v>7</v>
      </c>
      <c r="I38" s="8">
        <f t="shared" si="2"/>
        <v>15</v>
      </c>
      <c r="J38" s="3" t="s">
        <v>140</v>
      </c>
    </row>
    <row r="39" spans="1:10" ht="15" customHeight="1" x14ac:dyDescent="0.2">
      <c r="A39" s="83"/>
      <c r="B39" s="27" t="s">
        <v>141</v>
      </c>
      <c r="C39" s="28" t="s">
        <v>142</v>
      </c>
      <c r="D39" s="7">
        <v>10</v>
      </c>
      <c r="E39" s="7">
        <v>10</v>
      </c>
      <c r="F39" s="7">
        <v>10</v>
      </c>
      <c r="G39" s="104">
        <f t="shared" si="0"/>
        <v>10</v>
      </c>
      <c r="H39" s="8">
        <f t="shared" si="4"/>
        <v>1</v>
      </c>
      <c r="I39" s="8">
        <f t="shared" si="2"/>
        <v>1</v>
      </c>
    </row>
    <row r="40" spans="1:10" ht="15" customHeight="1" x14ac:dyDescent="0.2">
      <c r="A40" s="83"/>
      <c r="B40" s="27" t="s">
        <v>143</v>
      </c>
      <c r="C40" s="26" t="s">
        <v>144</v>
      </c>
      <c r="D40" s="6">
        <v>9.5</v>
      </c>
      <c r="E40" s="6">
        <v>10</v>
      </c>
      <c r="F40" s="6">
        <v>10</v>
      </c>
      <c r="G40" s="96">
        <f t="shared" si="0"/>
        <v>9.83</v>
      </c>
      <c r="H40" s="8">
        <f t="shared" si="4"/>
        <v>5</v>
      </c>
      <c r="I40" s="8">
        <f t="shared" si="2"/>
        <v>7</v>
      </c>
      <c r="J40" s="3" t="s">
        <v>18</v>
      </c>
    </row>
    <row r="41" spans="1:10" ht="15" customHeight="1" x14ac:dyDescent="0.2">
      <c r="A41" s="83"/>
      <c r="B41" s="27" t="s">
        <v>145</v>
      </c>
      <c r="C41" s="28" t="s">
        <v>50</v>
      </c>
      <c r="D41" s="6">
        <v>8</v>
      </c>
      <c r="E41" s="6">
        <v>10</v>
      </c>
      <c r="F41" s="6">
        <v>10</v>
      </c>
      <c r="G41" s="96">
        <f t="shared" si="0"/>
        <v>9.33</v>
      </c>
      <c r="H41" s="8">
        <f t="shared" si="4"/>
        <v>12</v>
      </c>
      <c r="I41" s="8">
        <f t="shared" si="2"/>
        <v>36</v>
      </c>
      <c r="J41" s="3" t="s">
        <v>146</v>
      </c>
    </row>
    <row r="42" spans="1:10" ht="15" customHeight="1" x14ac:dyDescent="0.2">
      <c r="A42" s="83"/>
      <c r="B42" s="27" t="s">
        <v>147</v>
      </c>
      <c r="C42" s="28" t="s">
        <v>40</v>
      </c>
      <c r="D42" s="6">
        <v>10</v>
      </c>
      <c r="E42" s="6">
        <v>9.5</v>
      </c>
      <c r="F42" s="6">
        <v>9</v>
      </c>
      <c r="G42" s="96">
        <f t="shared" si="0"/>
        <v>9.5</v>
      </c>
      <c r="H42" s="8">
        <f t="shared" si="4"/>
        <v>9</v>
      </c>
      <c r="I42" s="8">
        <f t="shared" si="2"/>
        <v>27</v>
      </c>
      <c r="J42" s="3" t="s">
        <v>148</v>
      </c>
    </row>
    <row r="43" spans="1:10" ht="15" customHeight="1" x14ac:dyDescent="0.2">
      <c r="A43" s="83"/>
      <c r="B43" s="27" t="s">
        <v>149</v>
      </c>
      <c r="C43" s="30" t="s">
        <v>150</v>
      </c>
      <c r="D43" s="6">
        <v>9</v>
      </c>
      <c r="E43" s="6">
        <v>8.5</v>
      </c>
      <c r="F43" s="6">
        <v>10</v>
      </c>
      <c r="G43" s="96">
        <f t="shared" si="0"/>
        <v>9.17</v>
      </c>
      <c r="H43" s="8">
        <f t="shared" si="4"/>
        <v>17</v>
      </c>
      <c r="I43" s="8">
        <f t="shared" si="2"/>
        <v>44</v>
      </c>
      <c r="J43" s="3" t="s">
        <v>151</v>
      </c>
    </row>
    <row r="44" spans="1:10" ht="15" customHeight="1" x14ac:dyDescent="0.2">
      <c r="A44" s="83"/>
      <c r="B44" s="27" t="s">
        <v>152</v>
      </c>
      <c r="C44" s="28" t="s">
        <v>41</v>
      </c>
      <c r="D44" s="6">
        <v>8.5</v>
      </c>
      <c r="E44" s="6">
        <v>9.5</v>
      </c>
      <c r="F44" s="6">
        <v>10</v>
      </c>
      <c r="G44" s="96">
        <f t="shared" si="0"/>
        <v>9.33</v>
      </c>
      <c r="H44" s="8">
        <f t="shared" si="4"/>
        <v>12</v>
      </c>
      <c r="I44" s="8">
        <f t="shared" si="2"/>
        <v>36</v>
      </c>
      <c r="J44" s="3" t="s">
        <v>153</v>
      </c>
    </row>
    <row r="45" spans="1:10" ht="15" customHeight="1" x14ac:dyDescent="0.2">
      <c r="A45" s="83"/>
      <c r="B45" s="27" t="s">
        <v>154</v>
      </c>
      <c r="C45" s="28" t="s">
        <v>47</v>
      </c>
      <c r="D45" s="6">
        <v>8</v>
      </c>
      <c r="E45" s="6">
        <v>10</v>
      </c>
      <c r="F45" s="6">
        <v>10</v>
      </c>
      <c r="G45" s="96">
        <f t="shared" si="0"/>
        <v>9.33</v>
      </c>
      <c r="H45" s="8">
        <f t="shared" si="4"/>
        <v>12</v>
      </c>
      <c r="I45" s="8">
        <f t="shared" si="2"/>
        <v>36</v>
      </c>
      <c r="J45" s="3" t="s">
        <v>96</v>
      </c>
    </row>
    <row r="46" spans="1:10" ht="15" customHeight="1" x14ac:dyDescent="0.2">
      <c r="A46" s="83"/>
      <c r="B46" s="27" t="s">
        <v>155</v>
      </c>
      <c r="C46" s="28" t="s">
        <v>65</v>
      </c>
      <c r="D46" s="6">
        <v>8</v>
      </c>
      <c r="E46" s="6">
        <v>9</v>
      </c>
      <c r="F46" s="6">
        <v>10</v>
      </c>
      <c r="G46" s="96">
        <f t="shared" si="0"/>
        <v>9</v>
      </c>
      <c r="H46" s="8">
        <f t="shared" si="4"/>
        <v>18</v>
      </c>
      <c r="I46" s="8">
        <f t="shared" si="2"/>
        <v>46</v>
      </c>
      <c r="J46" s="3" t="s">
        <v>156</v>
      </c>
    </row>
    <row r="47" spans="1:10" ht="15" customHeight="1" x14ac:dyDescent="0.2">
      <c r="A47" s="83"/>
      <c r="B47" s="27" t="s">
        <v>157</v>
      </c>
      <c r="C47" s="28" t="s">
        <v>158</v>
      </c>
      <c r="D47" s="6">
        <v>7</v>
      </c>
      <c r="E47" s="6">
        <v>10</v>
      </c>
      <c r="F47" s="6">
        <v>10</v>
      </c>
      <c r="G47" s="96">
        <f t="shared" si="0"/>
        <v>9</v>
      </c>
      <c r="H47" s="8">
        <f t="shared" si="4"/>
        <v>18</v>
      </c>
      <c r="I47" s="8">
        <f t="shared" si="2"/>
        <v>46</v>
      </c>
      <c r="J47" s="3" t="s">
        <v>79</v>
      </c>
    </row>
    <row r="48" spans="1:10" ht="15" customHeight="1" x14ac:dyDescent="0.2">
      <c r="A48" s="83"/>
      <c r="B48" s="27" t="s">
        <v>159</v>
      </c>
      <c r="C48" s="32" t="s">
        <v>56</v>
      </c>
      <c r="D48" s="6">
        <v>10</v>
      </c>
      <c r="E48" s="6">
        <v>10</v>
      </c>
      <c r="F48" s="6">
        <v>10</v>
      </c>
      <c r="G48" s="96">
        <f t="shared" si="0"/>
        <v>10</v>
      </c>
      <c r="H48" s="8">
        <f t="shared" si="4"/>
        <v>1</v>
      </c>
      <c r="I48" s="8">
        <f t="shared" si="2"/>
        <v>1</v>
      </c>
    </row>
    <row r="49" spans="1:10" ht="15" customHeight="1" x14ac:dyDescent="0.2">
      <c r="A49" s="83"/>
      <c r="B49" s="109" t="s">
        <v>160</v>
      </c>
      <c r="C49" s="32" t="s">
        <v>161</v>
      </c>
      <c r="D49" s="11">
        <v>8.5</v>
      </c>
      <c r="E49" s="11">
        <v>9.5</v>
      </c>
      <c r="F49" s="11">
        <v>10</v>
      </c>
      <c r="G49" s="110">
        <f t="shared" si="0"/>
        <v>9.33</v>
      </c>
      <c r="H49" s="8">
        <f t="shared" si="4"/>
        <v>12</v>
      </c>
      <c r="I49" s="8">
        <f t="shared" si="2"/>
        <v>36</v>
      </c>
      <c r="J49" s="3" t="s">
        <v>162</v>
      </c>
    </row>
    <row r="50" spans="1:10" ht="15" customHeight="1" x14ac:dyDescent="0.2">
      <c r="A50" s="83"/>
      <c r="B50" s="27" t="s">
        <v>62</v>
      </c>
      <c r="C50" s="30" t="s">
        <v>55</v>
      </c>
      <c r="D50" s="111">
        <v>8.5</v>
      </c>
      <c r="E50" s="111">
        <v>10</v>
      </c>
      <c r="F50" s="111">
        <v>10</v>
      </c>
      <c r="G50" s="96">
        <f t="shared" si="0"/>
        <v>9.5</v>
      </c>
      <c r="H50" s="8">
        <f t="shared" si="4"/>
        <v>9</v>
      </c>
      <c r="I50" s="8">
        <f t="shared" si="2"/>
        <v>27</v>
      </c>
      <c r="J50" s="3" t="s">
        <v>78</v>
      </c>
    </row>
    <row r="51" spans="1:10" ht="15" customHeight="1" x14ac:dyDescent="0.2">
      <c r="A51" s="83"/>
      <c r="B51" s="27" t="s">
        <v>64</v>
      </c>
      <c r="C51" s="112" t="s">
        <v>163</v>
      </c>
      <c r="D51" s="113">
        <v>9</v>
      </c>
      <c r="E51" s="113">
        <v>9</v>
      </c>
      <c r="F51" s="113">
        <v>10</v>
      </c>
      <c r="G51" s="110">
        <f t="shared" si="0"/>
        <v>9.33</v>
      </c>
      <c r="H51" s="8">
        <f t="shared" si="4"/>
        <v>12</v>
      </c>
      <c r="I51" s="8">
        <f t="shared" si="2"/>
        <v>36</v>
      </c>
      <c r="J51" s="3" t="s">
        <v>164</v>
      </c>
    </row>
    <row r="52" spans="1:10" ht="15" customHeight="1" x14ac:dyDescent="0.2">
      <c r="A52" s="83"/>
      <c r="B52" s="27" t="s">
        <v>66</v>
      </c>
      <c r="C52" s="26" t="s">
        <v>63</v>
      </c>
      <c r="D52" s="113">
        <v>9.5</v>
      </c>
      <c r="E52" s="113">
        <v>10</v>
      </c>
      <c r="F52" s="113">
        <v>10</v>
      </c>
      <c r="G52" s="96">
        <f t="shared" si="0"/>
        <v>9.83</v>
      </c>
      <c r="H52" s="8">
        <f t="shared" si="4"/>
        <v>5</v>
      </c>
      <c r="I52" s="8">
        <f t="shared" si="2"/>
        <v>7</v>
      </c>
      <c r="J52" s="3" t="s">
        <v>15</v>
      </c>
    </row>
    <row r="53" spans="1:10" ht="15" customHeight="1" x14ac:dyDescent="0.2">
      <c r="A53" s="83"/>
      <c r="B53" s="27" t="s">
        <v>68</v>
      </c>
      <c r="C53" s="28" t="s">
        <v>165</v>
      </c>
      <c r="D53" s="113">
        <v>6.5</v>
      </c>
      <c r="E53" s="113">
        <v>9</v>
      </c>
      <c r="F53" s="113">
        <v>10</v>
      </c>
      <c r="G53" s="110">
        <f t="shared" si="0"/>
        <v>8.5</v>
      </c>
      <c r="H53" s="8">
        <f t="shared" si="4"/>
        <v>20</v>
      </c>
      <c r="I53" s="8">
        <f t="shared" si="2"/>
        <v>50</v>
      </c>
      <c r="J53" s="3" t="s">
        <v>166</v>
      </c>
    </row>
    <row r="54" spans="1:10" ht="15" customHeight="1" thickBot="1" x14ac:dyDescent="0.25">
      <c r="A54" s="84"/>
      <c r="B54" s="34" t="s">
        <v>69</v>
      </c>
      <c r="C54" s="35" t="s">
        <v>42</v>
      </c>
      <c r="D54" s="114">
        <v>9.5</v>
      </c>
      <c r="E54" s="114">
        <v>9.5</v>
      </c>
      <c r="F54" s="114">
        <v>10</v>
      </c>
      <c r="G54" s="115">
        <f t="shared" si="0"/>
        <v>9.67</v>
      </c>
      <c r="H54" s="20">
        <f t="shared" si="4"/>
        <v>7</v>
      </c>
      <c r="I54" s="20">
        <f t="shared" si="2"/>
        <v>15</v>
      </c>
      <c r="J54" s="3" t="s">
        <v>105</v>
      </c>
    </row>
    <row r="55" spans="1:10" ht="19.5" x14ac:dyDescent="0.25">
      <c r="A55" s="1"/>
      <c r="B55" s="1"/>
      <c r="C55" s="36" t="s">
        <v>71</v>
      </c>
      <c r="D55" s="36"/>
      <c r="E55" s="36"/>
      <c r="F55" s="37"/>
      <c r="G55" s="1"/>
      <c r="H55" s="1"/>
    </row>
    <row r="56" spans="1:10" x14ac:dyDescent="0.2">
      <c r="A56" s="4" t="s">
        <v>72</v>
      </c>
      <c r="B56" s="38" t="s">
        <v>73</v>
      </c>
      <c r="C56" s="78" t="s">
        <v>167</v>
      </c>
      <c r="D56" s="78"/>
      <c r="E56" s="78"/>
      <c r="F56" s="78"/>
      <c r="G56" s="4"/>
      <c r="H56" s="4"/>
    </row>
    <row r="57" spans="1:10" ht="15" customHeight="1" x14ac:dyDescent="0.2">
      <c r="A57" s="85" t="s">
        <v>1</v>
      </c>
      <c r="B57" s="87" t="s">
        <v>2</v>
      </c>
      <c r="C57" s="89" t="s">
        <v>3</v>
      </c>
      <c r="D57" s="79" t="s">
        <v>4</v>
      </c>
      <c r="E57" s="80"/>
      <c r="F57" s="81"/>
      <c r="G57" s="91" t="s">
        <v>5</v>
      </c>
      <c r="H57" s="82" t="s">
        <v>6</v>
      </c>
      <c r="I57" s="82"/>
    </row>
    <row r="58" spans="1:10" x14ac:dyDescent="0.2">
      <c r="A58" s="86"/>
      <c r="B58" s="88"/>
      <c r="C58" s="90"/>
      <c r="D58" s="93" t="s">
        <v>7</v>
      </c>
      <c r="E58" s="93" t="s">
        <v>8</v>
      </c>
      <c r="F58" s="93" t="s">
        <v>9</v>
      </c>
      <c r="G58" s="92"/>
      <c r="H58" s="42" t="s">
        <v>10</v>
      </c>
      <c r="I58" s="43" t="s">
        <v>11</v>
      </c>
    </row>
    <row r="59" spans="1:10" ht="17.25" customHeight="1" x14ac:dyDescent="0.2">
      <c r="A59" s="94" t="s">
        <v>80</v>
      </c>
      <c r="B59" s="5" t="s">
        <v>12</v>
      </c>
      <c r="C59" s="95" t="s">
        <v>32</v>
      </c>
      <c r="D59" s="6">
        <v>9.5</v>
      </c>
      <c r="E59" s="6">
        <v>10</v>
      </c>
      <c r="F59" s="6">
        <v>10</v>
      </c>
      <c r="G59" s="96">
        <f t="shared" ref="G59:G108" si="5" xml:space="preserve"> ROUND(AVERAGE(D59:F59),2)</f>
        <v>9.83</v>
      </c>
      <c r="H59" s="8">
        <f>RANK(G59,$G$59:$G$73)</f>
        <v>1</v>
      </c>
      <c r="I59" s="8">
        <f>RANK(G59,$G$59:$G$108)</f>
        <v>4</v>
      </c>
      <c r="J59" s="3" t="s">
        <v>15</v>
      </c>
    </row>
    <row r="60" spans="1:10" ht="17.25" customHeight="1" x14ac:dyDescent="0.2">
      <c r="A60" s="83"/>
      <c r="B60" s="9" t="s">
        <v>14</v>
      </c>
      <c r="C60" s="97" t="s">
        <v>52</v>
      </c>
      <c r="D60" s="6">
        <v>9.5</v>
      </c>
      <c r="E60" s="6">
        <v>10</v>
      </c>
      <c r="F60" s="6">
        <v>10</v>
      </c>
      <c r="G60" s="96">
        <f t="shared" si="5"/>
        <v>9.83</v>
      </c>
      <c r="H60" s="8">
        <f t="shared" ref="H60:H73" si="6">RANK(G60,$G$59:$G$73)</f>
        <v>1</v>
      </c>
      <c r="I60" s="8">
        <f t="shared" ref="I60:I108" si="7">RANK(G60,$G$59:$G$108)</f>
        <v>4</v>
      </c>
      <c r="J60" s="3" t="s">
        <v>18</v>
      </c>
    </row>
    <row r="61" spans="1:10" ht="17.25" customHeight="1" x14ac:dyDescent="0.2">
      <c r="A61" s="83"/>
      <c r="B61" s="9" t="s">
        <v>16</v>
      </c>
      <c r="C61" s="97" t="s">
        <v>17</v>
      </c>
      <c r="D61" s="6">
        <v>8.5</v>
      </c>
      <c r="E61" s="6">
        <v>10</v>
      </c>
      <c r="F61" s="6">
        <v>10</v>
      </c>
      <c r="G61" s="96">
        <f t="shared" si="5"/>
        <v>9.5</v>
      </c>
      <c r="H61" s="8">
        <f t="shared" si="6"/>
        <v>10</v>
      </c>
      <c r="I61" s="8">
        <f t="shared" si="7"/>
        <v>26</v>
      </c>
      <c r="J61" s="3" t="s">
        <v>104</v>
      </c>
    </row>
    <row r="62" spans="1:10" ht="17.25" customHeight="1" x14ac:dyDescent="0.2">
      <c r="A62" s="83"/>
      <c r="B62" s="9" t="s">
        <v>19</v>
      </c>
      <c r="C62" s="97" t="s">
        <v>61</v>
      </c>
      <c r="D62" s="6">
        <v>9</v>
      </c>
      <c r="E62" s="6">
        <v>9.5</v>
      </c>
      <c r="F62" s="6">
        <v>10</v>
      </c>
      <c r="G62" s="96">
        <f t="shared" si="5"/>
        <v>9.5</v>
      </c>
      <c r="H62" s="8">
        <f t="shared" si="6"/>
        <v>10</v>
      </c>
      <c r="I62" s="8">
        <f t="shared" si="7"/>
        <v>26</v>
      </c>
      <c r="J62" s="3" t="s">
        <v>168</v>
      </c>
    </row>
    <row r="63" spans="1:10" ht="17.25" customHeight="1" x14ac:dyDescent="0.2">
      <c r="A63" s="83"/>
      <c r="B63" s="9" t="s">
        <v>20</v>
      </c>
      <c r="C63" s="97" t="s">
        <v>46</v>
      </c>
      <c r="D63" s="6">
        <v>7.5</v>
      </c>
      <c r="E63" s="6">
        <v>10</v>
      </c>
      <c r="F63" s="6">
        <v>9</v>
      </c>
      <c r="G63" s="96">
        <f t="shared" si="5"/>
        <v>8.83</v>
      </c>
      <c r="H63" s="8">
        <f t="shared" si="6"/>
        <v>15</v>
      </c>
      <c r="I63" s="8">
        <f t="shared" si="7"/>
        <v>44</v>
      </c>
      <c r="J63" s="3" t="s">
        <v>169</v>
      </c>
    </row>
    <row r="64" spans="1:10" ht="17.25" customHeight="1" x14ac:dyDescent="0.2">
      <c r="A64" s="83"/>
      <c r="B64" s="9" t="s">
        <v>21</v>
      </c>
      <c r="C64" s="97" t="s">
        <v>102</v>
      </c>
      <c r="D64" s="6">
        <v>8</v>
      </c>
      <c r="E64" s="6">
        <v>10</v>
      </c>
      <c r="F64" s="6">
        <v>10</v>
      </c>
      <c r="G64" s="96">
        <f t="shared" si="5"/>
        <v>9.33</v>
      </c>
      <c r="H64" s="8">
        <f t="shared" si="6"/>
        <v>13</v>
      </c>
      <c r="I64" s="8">
        <f t="shared" si="7"/>
        <v>35</v>
      </c>
      <c r="J64" s="3" t="s">
        <v>96</v>
      </c>
    </row>
    <row r="65" spans="1:20" ht="17.25" customHeight="1" x14ac:dyDescent="0.2">
      <c r="A65" s="83"/>
      <c r="B65" s="9" t="s">
        <v>22</v>
      </c>
      <c r="C65" s="97" t="s">
        <v>30</v>
      </c>
      <c r="D65" s="6">
        <v>9.5</v>
      </c>
      <c r="E65" s="6">
        <v>10</v>
      </c>
      <c r="F65" s="6">
        <v>10</v>
      </c>
      <c r="G65" s="96">
        <f t="shared" si="5"/>
        <v>9.83</v>
      </c>
      <c r="H65" s="8">
        <f t="shared" si="6"/>
        <v>1</v>
      </c>
      <c r="I65" s="8">
        <f t="shared" si="7"/>
        <v>4</v>
      </c>
      <c r="J65" s="3" t="s">
        <v>15</v>
      </c>
    </row>
    <row r="66" spans="1:20" ht="17.25" customHeight="1" x14ac:dyDescent="0.2">
      <c r="A66" s="83"/>
      <c r="B66" s="9" t="s">
        <v>24</v>
      </c>
      <c r="C66" s="97" t="s">
        <v>81</v>
      </c>
      <c r="D66" s="6">
        <v>9.5</v>
      </c>
      <c r="E66" s="6">
        <v>10</v>
      </c>
      <c r="F66" s="6">
        <v>10</v>
      </c>
      <c r="G66" s="96">
        <f t="shared" si="5"/>
        <v>9.83</v>
      </c>
      <c r="H66" s="8">
        <f t="shared" si="6"/>
        <v>1</v>
      </c>
      <c r="I66" s="8">
        <f t="shared" si="7"/>
        <v>4</v>
      </c>
      <c r="J66" s="3" t="s">
        <v>15</v>
      </c>
    </row>
    <row r="67" spans="1:20" ht="17.25" customHeight="1" x14ac:dyDescent="0.2">
      <c r="A67" s="83"/>
      <c r="B67" s="9" t="s">
        <v>26</v>
      </c>
      <c r="C67" s="97" t="s">
        <v>23</v>
      </c>
      <c r="D67" s="6">
        <v>8.5</v>
      </c>
      <c r="E67" s="6">
        <v>9.5</v>
      </c>
      <c r="F67" s="6">
        <v>10</v>
      </c>
      <c r="G67" s="96">
        <f t="shared" si="5"/>
        <v>9.33</v>
      </c>
      <c r="H67" s="8">
        <f t="shared" si="6"/>
        <v>13</v>
      </c>
      <c r="I67" s="8">
        <f t="shared" si="7"/>
        <v>35</v>
      </c>
      <c r="J67" s="3" t="s">
        <v>170</v>
      </c>
    </row>
    <row r="68" spans="1:20" ht="17.25" customHeight="1" x14ac:dyDescent="0.2">
      <c r="A68" s="83"/>
      <c r="B68" s="9" t="s">
        <v>27</v>
      </c>
      <c r="C68" s="97" t="s">
        <v>54</v>
      </c>
      <c r="D68" s="6">
        <v>9.5</v>
      </c>
      <c r="E68" s="6">
        <v>10</v>
      </c>
      <c r="F68" s="6">
        <v>10</v>
      </c>
      <c r="G68" s="96">
        <f t="shared" si="5"/>
        <v>9.83</v>
      </c>
      <c r="H68" s="8">
        <f t="shared" si="6"/>
        <v>1</v>
      </c>
      <c r="I68" s="8">
        <f t="shared" si="7"/>
        <v>4</v>
      </c>
      <c r="J68" s="3" t="s">
        <v>15</v>
      </c>
    </row>
    <row r="69" spans="1:20" ht="17.25" customHeight="1" x14ac:dyDescent="0.2">
      <c r="A69" s="83"/>
      <c r="B69" s="9" t="s">
        <v>29</v>
      </c>
      <c r="C69" s="97" t="s">
        <v>53</v>
      </c>
      <c r="D69" s="6">
        <v>9.5</v>
      </c>
      <c r="E69" s="6">
        <v>10</v>
      </c>
      <c r="F69" s="6">
        <v>10</v>
      </c>
      <c r="G69" s="96">
        <f t="shared" si="5"/>
        <v>9.83</v>
      </c>
      <c r="H69" s="8">
        <f t="shared" si="6"/>
        <v>1</v>
      </c>
      <c r="I69" s="8">
        <f t="shared" si="7"/>
        <v>4</v>
      </c>
      <c r="J69" s="3" t="s">
        <v>15</v>
      </c>
    </row>
    <row r="70" spans="1:20" ht="17.25" customHeight="1" x14ac:dyDescent="0.2">
      <c r="A70" s="83"/>
      <c r="B70" s="9" t="s">
        <v>31</v>
      </c>
      <c r="C70" s="97" t="s">
        <v>70</v>
      </c>
      <c r="D70" s="6">
        <v>9</v>
      </c>
      <c r="E70" s="6">
        <v>10</v>
      </c>
      <c r="F70" s="6">
        <v>10</v>
      </c>
      <c r="G70" s="96">
        <f t="shared" si="5"/>
        <v>9.67</v>
      </c>
      <c r="H70" s="8">
        <f t="shared" si="6"/>
        <v>9</v>
      </c>
      <c r="I70" s="8">
        <f t="shared" si="7"/>
        <v>17</v>
      </c>
      <c r="J70" s="3" t="s">
        <v>33</v>
      </c>
    </row>
    <row r="71" spans="1:20" ht="17.25" customHeight="1" x14ac:dyDescent="0.2">
      <c r="A71" s="83"/>
      <c r="B71" s="9" t="s">
        <v>34</v>
      </c>
      <c r="C71" s="97" t="s">
        <v>35</v>
      </c>
      <c r="D71" s="6">
        <v>9.5</v>
      </c>
      <c r="E71" s="6">
        <v>10</v>
      </c>
      <c r="F71" s="6">
        <v>9</v>
      </c>
      <c r="G71" s="96">
        <f t="shared" si="5"/>
        <v>9.5</v>
      </c>
      <c r="H71" s="8">
        <f t="shared" si="6"/>
        <v>10</v>
      </c>
      <c r="I71" s="8">
        <f t="shared" si="7"/>
        <v>26</v>
      </c>
      <c r="J71" s="3" t="s">
        <v>171</v>
      </c>
    </row>
    <row r="72" spans="1:20" ht="17.25" customHeight="1" x14ac:dyDescent="0.2">
      <c r="A72" s="83"/>
      <c r="B72" s="9" t="s">
        <v>36</v>
      </c>
      <c r="C72" s="97" t="s">
        <v>37</v>
      </c>
      <c r="D72" s="6">
        <v>9.5</v>
      </c>
      <c r="E72" s="6">
        <v>10</v>
      </c>
      <c r="F72" s="6">
        <v>10</v>
      </c>
      <c r="G72" s="96">
        <f t="shared" si="5"/>
        <v>9.83</v>
      </c>
      <c r="H72" s="8">
        <f t="shared" si="6"/>
        <v>1</v>
      </c>
      <c r="I72" s="8">
        <f t="shared" si="7"/>
        <v>4</v>
      </c>
      <c r="J72" s="3" t="s">
        <v>15</v>
      </c>
    </row>
    <row r="73" spans="1:20" ht="18" customHeight="1" thickBot="1" x14ac:dyDescent="0.25">
      <c r="A73" s="83"/>
      <c r="B73" s="39" t="s">
        <v>38</v>
      </c>
      <c r="C73" s="98" t="s">
        <v>60</v>
      </c>
      <c r="D73" s="19">
        <v>9.5</v>
      </c>
      <c r="E73" s="19">
        <v>10</v>
      </c>
      <c r="F73" s="19">
        <v>10</v>
      </c>
      <c r="G73" s="99">
        <f t="shared" si="5"/>
        <v>9.83</v>
      </c>
      <c r="H73" s="20">
        <f t="shared" si="6"/>
        <v>1</v>
      </c>
      <c r="I73" s="20">
        <f t="shared" si="7"/>
        <v>4</v>
      </c>
      <c r="J73" s="3" t="s">
        <v>18</v>
      </c>
    </row>
    <row r="74" spans="1:20" ht="17.25" customHeight="1" x14ac:dyDescent="0.2">
      <c r="A74" s="83"/>
      <c r="B74" s="13" t="s">
        <v>107</v>
      </c>
      <c r="C74" s="100" t="s">
        <v>57</v>
      </c>
      <c r="D74" s="6">
        <v>9.5</v>
      </c>
      <c r="E74" s="6">
        <v>10</v>
      </c>
      <c r="F74" s="6">
        <v>10</v>
      </c>
      <c r="G74" s="96">
        <f t="shared" si="5"/>
        <v>9.83</v>
      </c>
      <c r="H74" s="8">
        <f>RANK(G74,$G$74:$G$88)</f>
        <v>2</v>
      </c>
      <c r="I74" s="8">
        <f t="shared" si="7"/>
        <v>4</v>
      </c>
      <c r="J74" s="3" t="s">
        <v>15</v>
      </c>
    </row>
    <row r="75" spans="1:20" ht="17.25" customHeight="1" x14ac:dyDescent="0.2">
      <c r="A75" s="83"/>
      <c r="B75" s="15" t="s">
        <v>108</v>
      </c>
      <c r="C75" s="17" t="s">
        <v>25</v>
      </c>
      <c r="D75" s="6">
        <v>9</v>
      </c>
      <c r="E75" s="6">
        <v>9.5</v>
      </c>
      <c r="F75" s="6">
        <v>10</v>
      </c>
      <c r="G75" s="96">
        <f t="shared" si="5"/>
        <v>9.5</v>
      </c>
      <c r="H75" s="8">
        <f t="shared" ref="H75:H88" si="8">RANK(G75,$G$74:$G$88)</f>
        <v>7</v>
      </c>
      <c r="I75" s="8">
        <f t="shared" si="7"/>
        <v>26</v>
      </c>
      <c r="J75" s="3" t="s">
        <v>172</v>
      </c>
    </row>
    <row r="76" spans="1:20" ht="17.25" customHeight="1" x14ac:dyDescent="0.2">
      <c r="A76" s="83"/>
      <c r="B76" s="15" t="s">
        <v>109</v>
      </c>
      <c r="C76" s="17" t="s">
        <v>28</v>
      </c>
      <c r="D76" s="6">
        <v>9</v>
      </c>
      <c r="E76" s="6">
        <v>10</v>
      </c>
      <c r="F76" s="6">
        <v>10</v>
      </c>
      <c r="G76" s="96">
        <f t="shared" si="5"/>
        <v>9.67</v>
      </c>
      <c r="H76" s="8">
        <f t="shared" si="8"/>
        <v>4</v>
      </c>
      <c r="I76" s="8">
        <f t="shared" si="7"/>
        <v>17</v>
      </c>
      <c r="J76" s="3" t="s">
        <v>76</v>
      </c>
    </row>
    <row r="77" spans="1:20" ht="17.25" customHeight="1" x14ac:dyDescent="0.2">
      <c r="A77" s="83"/>
      <c r="B77" s="15" t="s">
        <v>110</v>
      </c>
      <c r="C77" s="17" t="s">
        <v>111</v>
      </c>
      <c r="D77" s="6">
        <v>8.5</v>
      </c>
      <c r="E77" s="6">
        <v>10</v>
      </c>
      <c r="F77" s="6">
        <v>10</v>
      </c>
      <c r="G77" s="96">
        <f t="shared" si="5"/>
        <v>9.5</v>
      </c>
      <c r="H77" s="8">
        <f t="shared" si="8"/>
        <v>7</v>
      </c>
      <c r="I77" s="8">
        <f t="shared" si="7"/>
        <v>26</v>
      </c>
      <c r="J77" s="3" t="s">
        <v>78</v>
      </c>
    </row>
    <row r="78" spans="1:20" ht="17.25" customHeight="1" x14ac:dyDescent="0.2">
      <c r="A78" s="83"/>
      <c r="B78" s="15" t="s">
        <v>113</v>
      </c>
      <c r="C78" s="17" t="s">
        <v>114</v>
      </c>
      <c r="D78" s="6">
        <v>10</v>
      </c>
      <c r="E78" s="6">
        <v>9</v>
      </c>
      <c r="F78" s="6">
        <v>10</v>
      </c>
      <c r="G78" s="96">
        <f t="shared" si="5"/>
        <v>9.67</v>
      </c>
      <c r="H78" s="8">
        <f t="shared" si="8"/>
        <v>4</v>
      </c>
      <c r="I78" s="8">
        <f t="shared" si="7"/>
        <v>17</v>
      </c>
    </row>
    <row r="79" spans="1:20" ht="17.25" customHeight="1" x14ac:dyDescent="0.2">
      <c r="A79" s="83"/>
      <c r="B79" s="13" t="s">
        <v>43</v>
      </c>
      <c r="C79" s="14" t="s">
        <v>115</v>
      </c>
      <c r="D79" s="6">
        <v>10</v>
      </c>
      <c r="E79" s="6">
        <v>10</v>
      </c>
      <c r="F79" s="6">
        <v>10</v>
      </c>
      <c r="G79" s="96">
        <f t="shared" si="5"/>
        <v>10</v>
      </c>
      <c r="H79" s="8">
        <f t="shared" si="8"/>
        <v>1</v>
      </c>
      <c r="I79" s="8">
        <f t="shared" si="7"/>
        <v>1</v>
      </c>
    </row>
    <row r="80" spans="1:20" ht="17.25" customHeight="1" x14ac:dyDescent="0.2">
      <c r="A80" s="83"/>
      <c r="B80" s="15" t="s">
        <v>44</v>
      </c>
      <c r="C80" s="16" t="s">
        <v>49</v>
      </c>
      <c r="D80" s="6">
        <v>8</v>
      </c>
      <c r="E80" s="6">
        <v>10</v>
      </c>
      <c r="F80" s="6">
        <v>10</v>
      </c>
      <c r="G80" s="96">
        <f t="shared" si="5"/>
        <v>9.33</v>
      </c>
      <c r="H80" s="8">
        <f t="shared" si="8"/>
        <v>9</v>
      </c>
      <c r="I80" s="8">
        <f t="shared" si="7"/>
        <v>35</v>
      </c>
      <c r="J80" s="3" t="s">
        <v>173</v>
      </c>
      <c r="K80" s="69" t="s">
        <v>93</v>
      </c>
      <c r="L80" s="69"/>
      <c r="M80" s="69"/>
      <c r="N80" s="69"/>
      <c r="O80" s="69"/>
      <c r="P80" s="69"/>
      <c r="Q80" s="69"/>
      <c r="R80" s="69"/>
      <c r="S80" s="69"/>
      <c r="T80" s="69"/>
    </row>
    <row r="81" spans="1:20" ht="17.25" customHeight="1" x14ac:dyDescent="0.2">
      <c r="A81" s="83"/>
      <c r="B81" s="15" t="s">
        <v>45</v>
      </c>
      <c r="C81" s="17" t="s">
        <v>117</v>
      </c>
      <c r="D81" s="6">
        <v>7.5</v>
      </c>
      <c r="E81" s="6">
        <v>9.5</v>
      </c>
      <c r="F81" s="6">
        <v>10</v>
      </c>
      <c r="G81" s="96">
        <f t="shared" si="5"/>
        <v>9</v>
      </c>
      <c r="H81" s="8">
        <f t="shared" si="8"/>
        <v>12</v>
      </c>
      <c r="I81" s="8">
        <f t="shared" si="7"/>
        <v>41</v>
      </c>
      <c r="J81" s="3" t="s">
        <v>174</v>
      </c>
      <c r="K81" s="74" t="s">
        <v>83</v>
      </c>
      <c r="L81" s="72" t="s">
        <v>84</v>
      </c>
      <c r="M81" s="76" t="s">
        <v>85</v>
      </c>
      <c r="N81" s="77"/>
      <c r="O81" s="76" t="s">
        <v>86</v>
      </c>
      <c r="P81" s="77"/>
      <c r="Q81" s="76" t="s">
        <v>87</v>
      </c>
      <c r="R81" s="77"/>
      <c r="S81" s="76" t="s">
        <v>88</v>
      </c>
      <c r="T81" s="77"/>
    </row>
    <row r="82" spans="1:20" ht="17.25" customHeight="1" x14ac:dyDescent="0.2">
      <c r="A82" s="83"/>
      <c r="B82" s="15" t="s">
        <v>119</v>
      </c>
      <c r="C82" s="17" t="s">
        <v>120</v>
      </c>
      <c r="D82" s="6">
        <v>10</v>
      </c>
      <c r="E82" s="6">
        <v>9.5</v>
      </c>
      <c r="F82" s="6">
        <v>10</v>
      </c>
      <c r="G82" s="96">
        <f t="shared" si="5"/>
        <v>9.83</v>
      </c>
      <c r="H82" s="8">
        <f t="shared" si="8"/>
        <v>2</v>
      </c>
      <c r="I82" s="8">
        <f t="shared" si="7"/>
        <v>4</v>
      </c>
      <c r="J82" s="3" t="s">
        <v>175</v>
      </c>
      <c r="K82" s="75"/>
      <c r="L82" s="73"/>
      <c r="M82" s="62" t="s">
        <v>89</v>
      </c>
      <c r="N82" s="47" t="s">
        <v>90</v>
      </c>
      <c r="O82" s="62" t="s">
        <v>89</v>
      </c>
      <c r="P82" s="47" t="s">
        <v>90</v>
      </c>
      <c r="Q82" s="63" t="s">
        <v>91</v>
      </c>
      <c r="R82" s="47" t="s">
        <v>90</v>
      </c>
      <c r="S82" s="63" t="s">
        <v>91</v>
      </c>
      <c r="T82" s="47" t="s">
        <v>90</v>
      </c>
    </row>
    <row r="83" spans="1:20" ht="18" customHeight="1" thickBot="1" x14ac:dyDescent="0.25">
      <c r="A83" s="84"/>
      <c r="B83" s="18" t="s">
        <v>121</v>
      </c>
      <c r="C83" s="101" t="s">
        <v>59</v>
      </c>
      <c r="D83" s="33">
        <v>6</v>
      </c>
      <c r="E83" s="33">
        <v>9.5</v>
      </c>
      <c r="F83" s="33">
        <v>10</v>
      </c>
      <c r="G83" s="99">
        <f t="shared" si="5"/>
        <v>8.5</v>
      </c>
      <c r="H83" s="20">
        <f t="shared" si="8"/>
        <v>15</v>
      </c>
      <c r="I83" s="20">
        <f t="shared" si="7"/>
        <v>50</v>
      </c>
      <c r="J83" s="3" t="s">
        <v>176</v>
      </c>
      <c r="K83" s="49">
        <v>12</v>
      </c>
      <c r="L83" s="50">
        <f>SUM(M83+O83+Q83+S83)</f>
        <v>15</v>
      </c>
      <c r="M83" s="51">
        <f>COUNTIF($G$59:$G73,"&gt;=9.0")</f>
        <v>14</v>
      </c>
      <c r="N83" s="52">
        <f>M83/16</f>
        <v>0.875</v>
      </c>
      <c r="O83" s="51">
        <f>COUNTIF($G$59:$G73,"&gt;=8.5")-M83</f>
        <v>1</v>
      </c>
      <c r="P83" s="52">
        <f xml:space="preserve"> O83/16</f>
        <v>6.25E-2</v>
      </c>
      <c r="Q83" s="51">
        <f>COUNTIF($G$59:$G73,"&gt;=8.0")-M83-O83</f>
        <v>0</v>
      </c>
      <c r="R83" s="53">
        <f>Q83/16</f>
        <v>0</v>
      </c>
      <c r="S83" s="51">
        <f>COUNTIF($G$59:$G73,"&lt;8.0")</f>
        <v>0</v>
      </c>
      <c r="T83" s="52">
        <f>S83/16</f>
        <v>0</v>
      </c>
    </row>
    <row r="84" spans="1:20" ht="17.25" customHeight="1" x14ac:dyDescent="0.2">
      <c r="A84" s="102" t="s">
        <v>48</v>
      </c>
      <c r="B84" s="21" t="s">
        <v>123</v>
      </c>
      <c r="C84" s="22" t="s">
        <v>75</v>
      </c>
      <c r="D84" s="23">
        <v>8</v>
      </c>
      <c r="E84" s="23">
        <v>9.5</v>
      </c>
      <c r="F84" s="23">
        <v>10</v>
      </c>
      <c r="G84" s="103">
        <f t="shared" si="5"/>
        <v>9.17</v>
      </c>
      <c r="H84" s="24">
        <f t="shared" si="8"/>
        <v>11</v>
      </c>
      <c r="I84" s="24">
        <f t="shared" si="7"/>
        <v>39</v>
      </c>
      <c r="J84" s="3" t="s">
        <v>177</v>
      </c>
      <c r="K84" s="49">
        <v>11</v>
      </c>
      <c r="L84" s="50">
        <f>SUM(M84+O84+Q84+S84)</f>
        <v>20</v>
      </c>
      <c r="M84" s="51">
        <f>COUNTIF($G$89:$G$108,"&gt;=9")</f>
        <v>17</v>
      </c>
      <c r="N84" s="52">
        <f>M84/20</f>
        <v>0.85</v>
      </c>
      <c r="O84" s="51">
        <f>COUNTIF($G$89:$G$108,"&gt;=8.5")-M84</f>
        <v>3</v>
      </c>
      <c r="P84" s="54">
        <f>O84/20</f>
        <v>0.15</v>
      </c>
      <c r="Q84" s="51">
        <f>COUNTIF($G$89:$G108,"&gt;=8.0")-M84-O84</f>
        <v>0</v>
      </c>
      <c r="R84" s="53">
        <f>Q84/20</f>
        <v>0</v>
      </c>
      <c r="S84" s="51">
        <f>COUNTIF($G$89:$G$108,"&lt;8")</f>
        <v>0</v>
      </c>
      <c r="T84" s="52">
        <f>S84/20</f>
        <v>0</v>
      </c>
    </row>
    <row r="85" spans="1:20" ht="17.25" customHeight="1" x14ac:dyDescent="0.2">
      <c r="A85" s="83"/>
      <c r="B85" s="15" t="s">
        <v>125</v>
      </c>
      <c r="C85" s="17" t="s">
        <v>126</v>
      </c>
      <c r="D85" s="7">
        <v>9</v>
      </c>
      <c r="E85" s="7">
        <v>9</v>
      </c>
      <c r="F85" s="7">
        <v>10</v>
      </c>
      <c r="G85" s="104">
        <f t="shared" si="5"/>
        <v>9.33</v>
      </c>
      <c r="H85" s="8">
        <f t="shared" si="8"/>
        <v>9</v>
      </c>
      <c r="I85" s="8">
        <f t="shared" si="7"/>
        <v>35</v>
      </c>
      <c r="J85" s="3" t="s">
        <v>178</v>
      </c>
      <c r="K85" s="49">
        <v>10</v>
      </c>
      <c r="L85" s="50">
        <f>SUM(M85+O85+Q85+S85)</f>
        <v>15</v>
      </c>
      <c r="M85" s="55">
        <f>COUNTIF($G$74:$G$88,"&gt;=9")</f>
        <v>12</v>
      </c>
      <c r="N85" s="52">
        <f>M85/15</f>
        <v>0.8</v>
      </c>
      <c r="O85" s="51">
        <f>COUNTIF($G$74:$G$88,"&gt;=8.5") -M85</f>
        <v>3</v>
      </c>
      <c r="P85" s="54">
        <f>O85/15</f>
        <v>0.2</v>
      </c>
      <c r="Q85" s="51">
        <f>COUNTIF($G$74:$G88,"&gt;=8.0")-M85-O85</f>
        <v>0</v>
      </c>
      <c r="R85" s="53">
        <f>Q85/15</f>
        <v>0</v>
      </c>
      <c r="S85" s="55">
        <f>COUNTIF($G$74:$G$88,"&lt;8")</f>
        <v>0</v>
      </c>
      <c r="T85" s="52">
        <f>100%-N85-P85-R85</f>
        <v>-5.5511151231257827E-17</v>
      </c>
    </row>
    <row r="86" spans="1:20" ht="17.25" customHeight="1" x14ac:dyDescent="0.2">
      <c r="A86" s="83"/>
      <c r="B86" s="15" t="s">
        <v>128</v>
      </c>
      <c r="C86" s="17" t="s">
        <v>129</v>
      </c>
      <c r="D86" s="7">
        <v>8.5</v>
      </c>
      <c r="E86" s="7">
        <v>8</v>
      </c>
      <c r="F86" s="7">
        <v>10</v>
      </c>
      <c r="G86" s="104">
        <f t="shared" si="5"/>
        <v>8.83</v>
      </c>
      <c r="H86" s="8">
        <f t="shared" si="8"/>
        <v>13</v>
      </c>
      <c r="I86" s="8">
        <f t="shared" si="7"/>
        <v>44</v>
      </c>
      <c r="J86" s="3" t="s">
        <v>179</v>
      </c>
      <c r="K86" s="56" t="s">
        <v>92</v>
      </c>
      <c r="L86" s="57">
        <f>SUM(L83:L85)</f>
        <v>50</v>
      </c>
      <c r="M86" s="55">
        <f>SUM(M83:M85)</f>
        <v>43</v>
      </c>
      <c r="N86" s="58">
        <f>M86/51</f>
        <v>0.84313725490196079</v>
      </c>
      <c r="O86" s="55">
        <f>SUM(O83:O85)</f>
        <v>7</v>
      </c>
      <c r="P86" s="59">
        <f>O86/51</f>
        <v>0.13725490196078433</v>
      </c>
      <c r="Q86" s="55">
        <f>SUM(Q83:Q85)</f>
        <v>0</v>
      </c>
      <c r="R86" s="60">
        <f>Q86/51</f>
        <v>0</v>
      </c>
      <c r="S86" s="55">
        <f>SUM(S83:S85)</f>
        <v>0</v>
      </c>
      <c r="T86" s="61">
        <f>S86/51</f>
        <v>0</v>
      </c>
    </row>
    <row r="87" spans="1:20" ht="17.25" customHeight="1" x14ac:dyDescent="0.2">
      <c r="A87" s="83"/>
      <c r="B87" s="15" t="s">
        <v>131</v>
      </c>
      <c r="C87" s="12" t="s">
        <v>132</v>
      </c>
      <c r="D87" s="105">
        <v>7</v>
      </c>
      <c r="E87" s="105">
        <v>9</v>
      </c>
      <c r="F87" s="105">
        <v>10</v>
      </c>
      <c r="G87" s="104">
        <f t="shared" si="5"/>
        <v>8.67</v>
      </c>
      <c r="H87" s="8">
        <f t="shared" si="8"/>
        <v>14</v>
      </c>
      <c r="I87" s="8">
        <f t="shared" si="7"/>
        <v>46</v>
      </c>
      <c r="J87" s="3" t="s">
        <v>180</v>
      </c>
    </row>
    <row r="88" spans="1:20" ht="18" customHeight="1" thickBot="1" x14ac:dyDescent="0.25">
      <c r="A88" s="83"/>
      <c r="B88" s="18" t="s">
        <v>134</v>
      </c>
      <c r="C88" s="106" t="s">
        <v>67</v>
      </c>
      <c r="D88" s="107">
        <v>9</v>
      </c>
      <c r="E88" s="107">
        <v>10</v>
      </c>
      <c r="F88" s="107">
        <v>10</v>
      </c>
      <c r="G88" s="99">
        <f t="shared" si="5"/>
        <v>9.67</v>
      </c>
      <c r="H88" s="20">
        <f t="shared" si="8"/>
        <v>4</v>
      </c>
      <c r="I88" s="20">
        <f t="shared" si="7"/>
        <v>17</v>
      </c>
      <c r="J88" s="3" t="s">
        <v>76</v>
      </c>
    </row>
    <row r="89" spans="1:20" ht="17.25" customHeight="1" x14ac:dyDescent="0.2">
      <c r="A89" s="83"/>
      <c r="B89" s="25" t="s">
        <v>51</v>
      </c>
      <c r="C89" s="26" t="s">
        <v>13</v>
      </c>
      <c r="D89" s="6">
        <v>9</v>
      </c>
      <c r="E89" s="6">
        <v>10</v>
      </c>
      <c r="F89" s="6">
        <v>10</v>
      </c>
      <c r="G89" s="96">
        <f t="shared" si="5"/>
        <v>9.67</v>
      </c>
      <c r="H89" s="8">
        <f>RANK(G89,$G$89:$G$108)</f>
        <v>6</v>
      </c>
      <c r="I89" s="8">
        <f t="shared" si="7"/>
        <v>17</v>
      </c>
      <c r="J89" s="3" t="s">
        <v>94</v>
      </c>
    </row>
    <row r="90" spans="1:20" ht="17.25" customHeight="1" x14ac:dyDescent="0.2">
      <c r="A90" s="83"/>
      <c r="B90" s="27" t="s">
        <v>136</v>
      </c>
      <c r="C90" s="26" t="s">
        <v>39</v>
      </c>
      <c r="D90" s="6">
        <v>10</v>
      </c>
      <c r="E90" s="6">
        <v>10</v>
      </c>
      <c r="F90" s="6">
        <v>10</v>
      </c>
      <c r="G90" s="96">
        <f t="shared" si="5"/>
        <v>10</v>
      </c>
      <c r="H90" s="8">
        <f t="shared" ref="H90:H108" si="9">RANK(G90,$G$89:$G$108)</f>
        <v>1</v>
      </c>
      <c r="I90" s="8">
        <f t="shared" si="7"/>
        <v>1</v>
      </c>
    </row>
    <row r="91" spans="1:20" ht="17.25" customHeight="1" x14ac:dyDescent="0.2">
      <c r="A91" s="83"/>
      <c r="B91" s="27" t="s">
        <v>137</v>
      </c>
      <c r="C91" s="28" t="s">
        <v>138</v>
      </c>
      <c r="D91" s="6">
        <v>9</v>
      </c>
      <c r="E91" s="6">
        <v>10</v>
      </c>
      <c r="F91" s="6">
        <v>10</v>
      </c>
      <c r="G91" s="96">
        <f t="shared" si="5"/>
        <v>9.67</v>
      </c>
      <c r="H91" s="8">
        <f t="shared" si="9"/>
        <v>6</v>
      </c>
      <c r="I91" s="8">
        <f t="shared" si="7"/>
        <v>17</v>
      </c>
      <c r="J91" s="3" t="s">
        <v>76</v>
      </c>
    </row>
    <row r="92" spans="1:20" ht="17.25" customHeight="1" x14ac:dyDescent="0.2">
      <c r="A92" s="83"/>
      <c r="B92" s="27" t="s">
        <v>139</v>
      </c>
      <c r="C92" s="28" t="s">
        <v>58</v>
      </c>
      <c r="D92" s="6">
        <v>9.5</v>
      </c>
      <c r="E92" s="6">
        <v>10</v>
      </c>
      <c r="F92" s="6">
        <v>10</v>
      </c>
      <c r="G92" s="96">
        <f t="shared" si="5"/>
        <v>9.83</v>
      </c>
      <c r="H92" s="8">
        <f t="shared" si="9"/>
        <v>3</v>
      </c>
      <c r="I92" s="8">
        <f t="shared" si="7"/>
        <v>4</v>
      </c>
      <c r="J92" s="3" t="s">
        <v>15</v>
      </c>
    </row>
    <row r="93" spans="1:20" ht="17.25" customHeight="1" x14ac:dyDescent="0.2">
      <c r="A93" s="83"/>
      <c r="B93" s="27" t="s">
        <v>141</v>
      </c>
      <c r="C93" s="28" t="s">
        <v>142</v>
      </c>
      <c r="D93" s="7">
        <v>9.5</v>
      </c>
      <c r="E93" s="7">
        <v>10</v>
      </c>
      <c r="F93" s="7">
        <v>10</v>
      </c>
      <c r="G93" s="104">
        <f t="shared" si="5"/>
        <v>9.83</v>
      </c>
      <c r="H93" s="8">
        <f t="shared" si="9"/>
        <v>3</v>
      </c>
      <c r="I93" s="8">
        <f t="shared" si="7"/>
        <v>4</v>
      </c>
      <c r="J93" s="3" t="s">
        <v>15</v>
      </c>
    </row>
    <row r="94" spans="1:20" ht="17.25" customHeight="1" x14ac:dyDescent="0.2">
      <c r="A94" s="83"/>
      <c r="B94" s="27" t="s">
        <v>143</v>
      </c>
      <c r="C94" s="26" t="s">
        <v>144</v>
      </c>
      <c r="D94" s="6">
        <v>9</v>
      </c>
      <c r="E94" s="6">
        <v>10</v>
      </c>
      <c r="F94" s="6">
        <v>10</v>
      </c>
      <c r="G94" s="96">
        <f t="shared" si="5"/>
        <v>9.67</v>
      </c>
      <c r="H94" s="8">
        <f t="shared" si="9"/>
        <v>6</v>
      </c>
      <c r="I94" s="8">
        <f t="shared" si="7"/>
        <v>17</v>
      </c>
      <c r="J94" s="3" t="s">
        <v>76</v>
      </c>
    </row>
    <row r="95" spans="1:20" ht="17.25" customHeight="1" x14ac:dyDescent="0.2">
      <c r="A95" s="83"/>
      <c r="B95" s="27" t="s">
        <v>145</v>
      </c>
      <c r="C95" s="28" t="s">
        <v>50</v>
      </c>
      <c r="D95" s="6">
        <v>9.5</v>
      </c>
      <c r="E95" s="6">
        <v>9</v>
      </c>
      <c r="F95" s="6">
        <v>10</v>
      </c>
      <c r="G95" s="96">
        <f t="shared" si="5"/>
        <v>9.5</v>
      </c>
      <c r="H95" s="8">
        <f t="shared" si="9"/>
        <v>11</v>
      </c>
      <c r="I95" s="8">
        <f t="shared" si="7"/>
        <v>26</v>
      </c>
      <c r="J95" s="3" t="s">
        <v>181</v>
      </c>
    </row>
    <row r="96" spans="1:20" ht="17.25" customHeight="1" x14ac:dyDescent="0.2">
      <c r="A96" s="83"/>
      <c r="B96" s="27" t="s">
        <v>147</v>
      </c>
      <c r="C96" s="28" t="s">
        <v>40</v>
      </c>
      <c r="D96" s="6">
        <v>9.5</v>
      </c>
      <c r="E96" s="6">
        <v>10</v>
      </c>
      <c r="F96" s="6">
        <v>10</v>
      </c>
      <c r="G96" s="96">
        <f t="shared" si="5"/>
        <v>9.83</v>
      </c>
      <c r="H96" s="8">
        <f t="shared" si="9"/>
        <v>3</v>
      </c>
      <c r="I96" s="8">
        <f t="shared" si="7"/>
        <v>4</v>
      </c>
      <c r="J96" s="3" t="s">
        <v>15</v>
      </c>
    </row>
    <row r="97" spans="1:10" ht="17.25" customHeight="1" x14ac:dyDescent="0.2">
      <c r="A97" s="83"/>
      <c r="B97" s="27" t="s">
        <v>149</v>
      </c>
      <c r="C97" s="30" t="s">
        <v>150</v>
      </c>
      <c r="D97" s="6">
        <v>8</v>
      </c>
      <c r="E97" s="6">
        <v>9</v>
      </c>
      <c r="F97" s="6">
        <v>10</v>
      </c>
      <c r="G97" s="96">
        <f t="shared" si="5"/>
        <v>9</v>
      </c>
      <c r="H97" s="8">
        <f t="shared" si="9"/>
        <v>16</v>
      </c>
      <c r="I97" s="8">
        <f t="shared" si="7"/>
        <v>41</v>
      </c>
      <c r="J97" s="3" t="s">
        <v>182</v>
      </c>
    </row>
    <row r="98" spans="1:10" ht="17.25" customHeight="1" x14ac:dyDescent="0.2">
      <c r="A98" s="83"/>
      <c r="B98" s="27" t="s">
        <v>152</v>
      </c>
      <c r="C98" s="28" t="s">
        <v>41</v>
      </c>
      <c r="D98" s="6">
        <v>7.5</v>
      </c>
      <c r="E98" s="6">
        <v>8.5</v>
      </c>
      <c r="F98" s="6">
        <v>10</v>
      </c>
      <c r="G98" s="96">
        <f t="shared" si="5"/>
        <v>8.67</v>
      </c>
      <c r="H98" s="8">
        <f t="shared" si="9"/>
        <v>18</v>
      </c>
      <c r="I98" s="8">
        <f t="shared" si="7"/>
        <v>46</v>
      </c>
      <c r="J98" s="3" t="s">
        <v>183</v>
      </c>
    </row>
    <row r="99" spans="1:10" ht="17.25" customHeight="1" x14ac:dyDescent="0.2">
      <c r="A99" s="83"/>
      <c r="B99" s="27" t="s">
        <v>154</v>
      </c>
      <c r="C99" s="28" t="s">
        <v>47</v>
      </c>
      <c r="D99" s="6">
        <v>6</v>
      </c>
      <c r="E99" s="6">
        <v>10</v>
      </c>
      <c r="F99" s="6">
        <v>10</v>
      </c>
      <c r="G99" s="96">
        <f t="shared" si="5"/>
        <v>8.67</v>
      </c>
      <c r="H99" s="8">
        <f t="shared" si="9"/>
        <v>18</v>
      </c>
      <c r="I99" s="8">
        <f t="shared" si="7"/>
        <v>46</v>
      </c>
      <c r="J99" s="3" t="s">
        <v>184</v>
      </c>
    </row>
    <row r="100" spans="1:10" ht="17.25" customHeight="1" x14ac:dyDescent="0.2">
      <c r="A100" s="83"/>
      <c r="B100" s="27" t="s">
        <v>155</v>
      </c>
      <c r="C100" s="28" t="s">
        <v>65</v>
      </c>
      <c r="D100" s="6">
        <v>9</v>
      </c>
      <c r="E100" s="6">
        <v>10</v>
      </c>
      <c r="F100" s="6">
        <v>10</v>
      </c>
      <c r="G100" s="96">
        <f t="shared" si="5"/>
        <v>9.67</v>
      </c>
      <c r="H100" s="8">
        <f t="shared" si="9"/>
        <v>6</v>
      </c>
      <c r="I100" s="8">
        <f t="shared" si="7"/>
        <v>17</v>
      </c>
      <c r="J100" s="3" t="s">
        <v>33</v>
      </c>
    </row>
    <row r="101" spans="1:10" ht="17.25" customHeight="1" x14ac:dyDescent="0.2">
      <c r="A101" s="83"/>
      <c r="B101" s="27" t="s">
        <v>157</v>
      </c>
      <c r="C101" s="28" t="s">
        <v>158</v>
      </c>
      <c r="D101" s="6">
        <v>8.5</v>
      </c>
      <c r="E101" s="6">
        <v>10</v>
      </c>
      <c r="F101" s="6">
        <v>10</v>
      </c>
      <c r="G101" s="96">
        <f t="shared" si="5"/>
        <v>9.5</v>
      </c>
      <c r="H101" s="8">
        <f t="shared" si="9"/>
        <v>11</v>
      </c>
      <c r="I101" s="8">
        <f t="shared" si="7"/>
        <v>26</v>
      </c>
      <c r="J101" s="3" t="s">
        <v>104</v>
      </c>
    </row>
    <row r="102" spans="1:10" ht="17.25" customHeight="1" x14ac:dyDescent="0.2">
      <c r="A102" s="83"/>
      <c r="B102" s="27" t="s">
        <v>159</v>
      </c>
      <c r="C102" s="32" t="s">
        <v>56</v>
      </c>
      <c r="D102" s="6">
        <v>9</v>
      </c>
      <c r="E102" s="6">
        <v>10</v>
      </c>
      <c r="F102" s="6">
        <v>10</v>
      </c>
      <c r="G102" s="96">
        <f t="shared" si="5"/>
        <v>9.67</v>
      </c>
      <c r="H102" s="8">
        <f t="shared" si="9"/>
        <v>6</v>
      </c>
      <c r="I102" s="8">
        <f t="shared" si="7"/>
        <v>17</v>
      </c>
      <c r="J102" s="3" t="s">
        <v>76</v>
      </c>
    </row>
    <row r="103" spans="1:10" ht="17.25" customHeight="1" x14ac:dyDescent="0.2">
      <c r="A103" s="83"/>
      <c r="B103" s="109" t="s">
        <v>160</v>
      </c>
      <c r="C103" s="32" t="s">
        <v>161</v>
      </c>
      <c r="D103" s="11">
        <v>10</v>
      </c>
      <c r="E103" s="11">
        <v>10</v>
      </c>
      <c r="F103" s="11">
        <v>10</v>
      </c>
      <c r="G103" s="110">
        <f t="shared" si="5"/>
        <v>10</v>
      </c>
      <c r="H103" s="8">
        <f t="shared" si="9"/>
        <v>1</v>
      </c>
      <c r="I103" s="8">
        <f t="shared" si="7"/>
        <v>1</v>
      </c>
    </row>
    <row r="104" spans="1:10" ht="17.25" customHeight="1" x14ac:dyDescent="0.2">
      <c r="A104" s="83"/>
      <c r="B104" s="27" t="s">
        <v>62</v>
      </c>
      <c r="C104" s="30" t="s">
        <v>55</v>
      </c>
      <c r="D104" s="29">
        <v>8.5</v>
      </c>
      <c r="E104" s="29">
        <v>9</v>
      </c>
      <c r="F104" s="29">
        <v>10</v>
      </c>
      <c r="G104" s="96">
        <f t="shared" si="5"/>
        <v>9.17</v>
      </c>
      <c r="H104" s="8">
        <f t="shared" si="9"/>
        <v>15</v>
      </c>
      <c r="I104" s="8">
        <f t="shared" si="7"/>
        <v>39</v>
      </c>
      <c r="J104" s="3" t="s">
        <v>185</v>
      </c>
    </row>
    <row r="105" spans="1:10" ht="17.25" customHeight="1" x14ac:dyDescent="0.2">
      <c r="A105" s="83"/>
      <c r="B105" s="27" t="s">
        <v>64</v>
      </c>
      <c r="C105" s="112" t="s">
        <v>163</v>
      </c>
      <c r="D105" s="113">
        <v>8</v>
      </c>
      <c r="E105" s="113">
        <v>8</v>
      </c>
      <c r="F105" s="113">
        <v>10</v>
      </c>
      <c r="G105" s="110">
        <f t="shared" si="5"/>
        <v>8.67</v>
      </c>
      <c r="H105" s="8">
        <f t="shared" si="9"/>
        <v>18</v>
      </c>
      <c r="I105" s="8">
        <f t="shared" si="7"/>
        <v>46</v>
      </c>
      <c r="J105" s="3" t="s">
        <v>186</v>
      </c>
    </row>
    <row r="106" spans="1:10" ht="17.25" customHeight="1" x14ac:dyDescent="0.2">
      <c r="A106" s="83"/>
      <c r="B106" s="27" t="s">
        <v>66</v>
      </c>
      <c r="C106" s="26" t="s">
        <v>63</v>
      </c>
      <c r="D106" s="113">
        <v>8</v>
      </c>
      <c r="E106" s="113">
        <v>9</v>
      </c>
      <c r="F106" s="113">
        <v>10</v>
      </c>
      <c r="G106" s="96">
        <f t="shared" si="5"/>
        <v>9</v>
      </c>
      <c r="H106" s="8">
        <f t="shared" si="9"/>
        <v>16</v>
      </c>
      <c r="I106" s="8">
        <f t="shared" si="7"/>
        <v>41</v>
      </c>
      <c r="J106" s="3" t="s">
        <v>187</v>
      </c>
    </row>
    <row r="107" spans="1:10" ht="17.25" customHeight="1" x14ac:dyDescent="0.2">
      <c r="A107" s="83"/>
      <c r="B107" s="27" t="s">
        <v>68</v>
      </c>
      <c r="C107" s="28" t="s">
        <v>165</v>
      </c>
      <c r="D107" s="113">
        <v>8.5</v>
      </c>
      <c r="E107" s="113">
        <v>10</v>
      </c>
      <c r="F107" s="113">
        <v>10</v>
      </c>
      <c r="G107" s="110">
        <f t="shared" si="5"/>
        <v>9.5</v>
      </c>
      <c r="H107" s="8">
        <f t="shared" si="9"/>
        <v>11</v>
      </c>
      <c r="I107" s="8">
        <f t="shared" si="7"/>
        <v>26</v>
      </c>
      <c r="J107" s="3" t="s">
        <v>162</v>
      </c>
    </row>
    <row r="108" spans="1:10" ht="18" customHeight="1" x14ac:dyDescent="0.2">
      <c r="A108" s="116"/>
      <c r="B108" s="117" t="s">
        <v>69</v>
      </c>
      <c r="C108" s="44" t="s">
        <v>42</v>
      </c>
      <c r="D108" s="118">
        <v>9</v>
      </c>
      <c r="E108" s="118">
        <v>9.5</v>
      </c>
      <c r="F108" s="118">
        <v>10</v>
      </c>
      <c r="G108" s="119">
        <f t="shared" si="5"/>
        <v>9.5</v>
      </c>
      <c r="H108" s="10">
        <f t="shared" si="9"/>
        <v>11</v>
      </c>
      <c r="I108" s="10">
        <f t="shared" si="7"/>
        <v>26</v>
      </c>
      <c r="J108" s="3" t="s">
        <v>188</v>
      </c>
    </row>
    <row r="109" spans="1:10" ht="19.5" x14ac:dyDescent="0.25">
      <c r="A109" s="1"/>
      <c r="C109" s="68" t="s">
        <v>0</v>
      </c>
      <c r="D109" s="68"/>
      <c r="E109" s="68"/>
      <c r="F109" s="68"/>
      <c r="G109" s="1"/>
      <c r="H109" s="1"/>
    </row>
    <row r="110" spans="1:10" x14ac:dyDescent="0.2">
      <c r="A110" s="4"/>
      <c r="B110" s="4"/>
      <c r="C110" s="64" t="s">
        <v>189</v>
      </c>
      <c r="D110" s="64"/>
      <c r="E110" s="64"/>
      <c r="F110" s="64"/>
      <c r="G110" s="4"/>
      <c r="H110" s="4"/>
    </row>
    <row r="111" spans="1:10" ht="14.25" customHeight="1" x14ac:dyDescent="0.2">
      <c r="A111" s="85" t="s">
        <v>1</v>
      </c>
      <c r="B111" s="87" t="s">
        <v>2</v>
      </c>
      <c r="C111" s="89" t="s">
        <v>3</v>
      </c>
      <c r="D111" s="79" t="s">
        <v>4</v>
      </c>
      <c r="E111" s="80"/>
      <c r="F111" s="81"/>
      <c r="G111" s="91" t="s">
        <v>5</v>
      </c>
      <c r="H111" s="82" t="s">
        <v>6</v>
      </c>
      <c r="I111" s="82"/>
    </row>
    <row r="112" spans="1:10" x14ac:dyDescent="0.2">
      <c r="A112" s="86"/>
      <c r="B112" s="88"/>
      <c r="C112" s="90"/>
      <c r="D112" s="93" t="s">
        <v>7</v>
      </c>
      <c r="E112" s="93" t="s">
        <v>8</v>
      </c>
      <c r="F112" s="93" t="s">
        <v>9</v>
      </c>
      <c r="G112" s="92"/>
      <c r="H112" s="42" t="s">
        <v>10</v>
      </c>
      <c r="I112" s="43" t="s">
        <v>11</v>
      </c>
    </row>
    <row r="113" spans="1:10" ht="17.25" customHeight="1" x14ac:dyDescent="0.2">
      <c r="A113" s="94" t="s">
        <v>80</v>
      </c>
      <c r="B113" s="5" t="s">
        <v>12</v>
      </c>
      <c r="C113" s="95" t="s">
        <v>32</v>
      </c>
      <c r="D113" s="6">
        <v>10</v>
      </c>
      <c r="E113" s="6">
        <v>10</v>
      </c>
      <c r="F113" s="6">
        <v>10</v>
      </c>
      <c r="G113" s="96">
        <f t="shared" ref="G113:G162" si="10" xml:space="preserve"> ROUND(AVERAGE(D113:F113),2)</f>
        <v>10</v>
      </c>
      <c r="H113" s="8">
        <f>RANK(G113,$G$113:$G$127)</f>
        <v>1</v>
      </c>
      <c r="I113" s="8">
        <f>RANK(G113,$G$113:$G$162)</f>
        <v>1</v>
      </c>
    </row>
    <row r="114" spans="1:10" ht="17.25" customHeight="1" x14ac:dyDescent="0.2">
      <c r="A114" s="83"/>
      <c r="B114" s="9" t="s">
        <v>14</v>
      </c>
      <c r="C114" s="97" t="s">
        <v>52</v>
      </c>
      <c r="D114" s="6">
        <v>8.5</v>
      </c>
      <c r="E114" s="6">
        <v>10</v>
      </c>
      <c r="F114" s="6">
        <v>10</v>
      </c>
      <c r="G114" s="96">
        <f t="shared" si="10"/>
        <v>9.5</v>
      </c>
      <c r="H114" s="8">
        <f t="shared" ref="H114:H127" si="11">RANK(G114,$G$113:$G$127)</f>
        <v>8</v>
      </c>
      <c r="I114" s="8">
        <f t="shared" ref="I114:I162" si="12">RANK(G114,$G$113:$G$162)</f>
        <v>18</v>
      </c>
      <c r="J114" s="3" t="s">
        <v>104</v>
      </c>
    </row>
    <row r="115" spans="1:10" ht="17.25" customHeight="1" x14ac:dyDescent="0.2">
      <c r="A115" s="83"/>
      <c r="B115" s="9" t="s">
        <v>16</v>
      </c>
      <c r="C115" s="97" t="s">
        <v>17</v>
      </c>
      <c r="D115" s="6">
        <v>9</v>
      </c>
      <c r="E115" s="6">
        <v>10</v>
      </c>
      <c r="F115" s="6">
        <v>10</v>
      </c>
      <c r="G115" s="96">
        <f t="shared" si="10"/>
        <v>9.67</v>
      </c>
      <c r="H115" s="8">
        <f t="shared" si="11"/>
        <v>5</v>
      </c>
      <c r="I115" s="8">
        <f t="shared" si="12"/>
        <v>10</v>
      </c>
      <c r="J115" s="3" t="s">
        <v>33</v>
      </c>
    </row>
    <row r="116" spans="1:10" ht="17.25" customHeight="1" x14ac:dyDescent="0.2">
      <c r="A116" s="83"/>
      <c r="B116" s="9" t="s">
        <v>19</v>
      </c>
      <c r="C116" s="97" t="s">
        <v>61</v>
      </c>
      <c r="D116" s="6">
        <v>7.5</v>
      </c>
      <c r="E116" s="6">
        <v>10</v>
      </c>
      <c r="F116" s="6">
        <v>10</v>
      </c>
      <c r="G116" s="96">
        <f t="shared" si="10"/>
        <v>9.17</v>
      </c>
      <c r="H116" s="8">
        <f t="shared" si="11"/>
        <v>11</v>
      </c>
      <c r="I116" s="8">
        <f t="shared" si="12"/>
        <v>30</v>
      </c>
      <c r="J116" s="3" t="s">
        <v>190</v>
      </c>
    </row>
    <row r="117" spans="1:10" ht="17.25" customHeight="1" x14ac:dyDescent="0.2">
      <c r="A117" s="83"/>
      <c r="B117" s="9" t="s">
        <v>20</v>
      </c>
      <c r="C117" s="97" t="s">
        <v>46</v>
      </c>
      <c r="D117" s="6">
        <v>8</v>
      </c>
      <c r="E117" s="6">
        <v>9</v>
      </c>
      <c r="F117" s="6">
        <v>10</v>
      </c>
      <c r="G117" s="96">
        <f t="shared" si="10"/>
        <v>9</v>
      </c>
      <c r="H117" s="8">
        <f t="shared" si="11"/>
        <v>13</v>
      </c>
      <c r="I117" s="8">
        <f t="shared" si="12"/>
        <v>37</v>
      </c>
      <c r="J117" s="3" t="s">
        <v>191</v>
      </c>
    </row>
    <row r="118" spans="1:10" ht="17.25" customHeight="1" x14ac:dyDescent="0.2">
      <c r="A118" s="83"/>
      <c r="B118" s="9" t="s">
        <v>21</v>
      </c>
      <c r="C118" s="97" t="s">
        <v>102</v>
      </c>
      <c r="D118" s="6">
        <v>9.5</v>
      </c>
      <c r="E118" s="6">
        <v>9.5</v>
      </c>
      <c r="F118" s="6">
        <v>10</v>
      </c>
      <c r="G118" s="96">
        <f t="shared" si="10"/>
        <v>9.67</v>
      </c>
      <c r="H118" s="8">
        <f t="shared" si="11"/>
        <v>5</v>
      </c>
      <c r="I118" s="8">
        <f t="shared" si="12"/>
        <v>10</v>
      </c>
      <c r="J118" s="3" t="s">
        <v>192</v>
      </c>
    </row>
    <row r="119" spans="1:10" ht="17.25" customHeight="1" x14ac:dyDescent="0.2">
      <c r="A119" s="83"/>
      <c r="B119" s="9" t="s">
        <v>22</v>
      </c>
      <c r="C119" s="97" t="s">
        <v>30</v>
      </c>
      <c r="D119" s="6">
        <v>9</v>
      </c>
      <c r="E119" s="6">
        <v>10</v>
      </c>
      <c r="F119" s="6">
        <v>10</v>
      </c>
      <c r="G119" s="96">
        <f t="shared" si="10"/>
        <v>9.67</v>
      </c>
      <c r="H119" s="8">
        <f t="shared" si="11"/>
        <v>5</v>
      </c>
      <c r="I119" s="8">
        <f t="shared" si="12"/>
        <v>10</v>
      </c>
      <c r="J119" s="3" t="s">
        <v>76</v>
      </c>
    </row>
    <row r="120" spans="1:10" ht="17.25" customHeight="1" x14ac:dyDescent="0.2">
      <c r="A120" s="83"/>
      <c r="B120" s="9" t="s">
        <v>24</v>
      </c>
      <c r="C120" s="97" t="s">
        <v>81</v>
      </c>
      <c r="D120" s="6">
        <v>9</v>
      </c>
      <c r="E120" s="6">
        <v>10</v>
      </c>
      <c r="F120" s="6">
        <v>9</v>
      </c>
      <c r="G120" s="96">
        <f t="shared" si="10"/>
        <v>9.33</v>
      </c>
      <c r="H120" s="8">
        <f t="shared" si="11"/>
        <v>10</v>
      </c>
      <c r="I120" s="8">
        <f t="shared" si="12"/>
        <v>26</v>
      </c>
      <c r="J120" s="3" t="s">
        <v>193</v>
      </c>
    </row>
    <row r="121" spans="1:10" ht="17.25" customHeight="1" x14ac:dyDescent="0.2">
      <c r="A121" s="83"/>
      <c r="B121" s="9" t="s">
        <v>26</v>
      </c>
      <c r="C121" s="97" t="s">
        <v>23</v>
      </c>
      <c r="D121" s="6">
        <v>9.5</v>
      </c>
      <c r="E121" s="6">
        <v>10</v>
      </c>
      <c r="F121" s="6">
        <v>10</v>
      </c>
      <c r="G121" s="96">
        <f t="shared" si="10"/>
        <v>9.83</v>
      </c>
      <c r="H121" s="8">
        <f t="shared" si="11"/>
        <v>3</v>
      </c>
      <c r="I121" s="8">
        <f t="shared" si="12"/>
        <v>5</v>
      </c>
      <c r="J121" s="3" t="s">
        <v>18</v>
      </c>
    </row>
    <row r="122" spans="1:10" ht="17.25" customHeight="1" x14ac:dyDescent="0.2">
      <c r="A122" s="83"/>
      <c r="B122" s="9" t="s">
        <v>27</v>
      </c>
      <c r="C122" s="97" t="s">
        <v>54</v>
      </c>
      <c r="D122" s="6">
        <v>8.5</v>
      </c>
      <c r="E122" s="6">
        <v>10</v>
      </c>
      <c r="F122" s="6">
        <v>10</v>
      </c>
      <c r="G122" s="96">
        <f t="shared" si="10"/>
        <v>9.5</v>
      </c>
      <c r="H122" s="8">
        <f t="shared" si="11"/>
        <v>8</v>
      </c>
      <c r="I122" s="8">
        <f t="shared" si="12"/>
        <v>18</v>
      </c>
      <c r="J122" s="3" t="s">
        <v>77</v>
      </c>
    </row>
    <row r="123" spans="1:10" ht="17.25" customHeight="1" x14ac:dyDescent="0.2">
      <c r="A123" s="83"/>
      <c r="B123" s="9" t="s">
        <v>29</v>
      </c>
      <c r="C123" s="97" t="s">
        <v>53</v>
      </c>
      <c r="D123" s="6">
        <v>8.5</v>
      </c>
      <c r="E123" s="6">
        <v>9</v>
      </c>
      <c r="F123" s="6">
        <v>10</v>
      </c>
      <c r="G123" s="96">
        <f t="shared" si="10"/>
        <v>9.17</v>
      </c>
      <c r="H123" s="8">
        <f t="shared" si="11"/>
        <v>11</v>
      </c>
      <c r="I123" s="8">
        <f t="shared" si="12"/>
        <v>30</v>
      </c>
      <c r="J123" s="3" t="s">
        <v>194</v>
      </c>
    </row>
    <row r="124" spans="1:10" ht="17.25" customHeight="1" x14ac:dyDescent="0.2">
      <c r="A124" s="83"/>
      <c r="B124" s="9" t="s">
        <v>31</v>
      </c>
      <c r="C124" s="97" t="s">
        <v>70</v>
      </c>
      <c r="D124" s="6">
        <v>9.5</v>
      </c>
      <c r="E124" s="6">
        <v>10</v>
      </c>
      <c r="F124" s="6">
        <v>10</v>
      </c>
      <c r="G124" s="96">
        <f t="shared" si="10"/>
        <v>9.83</v>
      </c>
      <c r="H124" s="8">
        <f t="shared" si="11"/>
        <v>3</v>
      </c>
      <c r="I124" s="8">
        <f t="shared" si="12"/>
        <v>5</v>
      </c>
      <c r="J124" s="3" t="s">
        <v>18</v>
      </c>
    </row>
    <row r="125" spans="1:10" ht="17.25" customHeight="1" x14ac:dyDescent="0.2">
      <c r="A125" s="83"/>
      <c r="B125" s="9" t="s">
        <v>34</v>
      </c>
      <c r="C125" s="97" t="s">
        <v>35</v>
      </c>
      <c r="D125" s="6">
        <v>10</v>
      </c>
      <c r="E125" s="6">
        <v>10</v>
      </c>
      <c r="F125" s="6">
        <v>10</v>
      </c>
      <c r="G125" s="96">
        <f t="shared" si="10"/>
        <v>10</v>
      </c>
      <c r="H125" s="8">
        <f t="shared" si="11"/>
        <v>1</v>
      </c>
      <c r="I125" s="8">
        <f t="shared" si="12"/>
        <v>1</v>
      </c>
    </row>
    <row r="126" spans="1:10" ht="17.25" customHeight="1" x14ac:dyDescent="0.2">
      <c r="A126" s="83"/>
      <c r="B126" s="9" t="s">
        <v>36</v>
      </c>
      <c r="C126" s="97" t="s">
        <v>37</v>
      </c>
      <c r="D126" s="6">
        <v>6.5</v>
      </c>
      <c r="E126" s="6">
        <v>10</v>
      </c>
      <c r="F126" s="6">
        <v>10</v>
      </c>
      <c r="G126" s="96">
        <f t="shared" si="10"/>
        <v>8.83</v>
      </c>
      <c r="H126" s="8">
        <f t="shared" si="11"/>
        <v>14</v>
      </c>
      <c r="I126" s="8">
        <f t="shared" si="12"/>
        <v>40</v>
      </c>
      <c r="J126" s="3" t="s">
        <v>195</v>
      </c>
    </row>
    <row r="127" spans="1:10" ht="18" customHeight="1" thickBot="1" x14ac:dyDescent="0.25">
      <c r="A127" s="83"/>
      <c r="B127" s="39" t="s">
        <v>38</v>
      </c>
      <c r="C127" s="98" t="s">
        <v>60</v>
      </c>
      <c r="D127" s="19">
        <v>8</v>
      </c>
      <c r="E127" s="19">
        <v>8</v>
      </c>
      <c r="F127" s="19">
        <v>10</v>
      </c>
      <c r="G127" s="99">
        <f t="shared" si="10"/>
        <v>8.67</v>
      </c>
      <c r="H127" s="20">
        <f t="shared" si="11"/>
        <v>15</v>
      </c>
      <c r="I127" s="20">
        <f t="shared" si="12"/>
        <v>42</v>
      </c>
      <c r="J127" s="3" t="s">
        <v>196</v>
      </c>
    </row>
    <row r="128" spans="1:10" ht="17.25" customHeight="1" x14ac:dyDescent="0.2">
      <c r="A128" s="83"/>
      <c r="B128" s="13" t="s">
        <v>107</v>
      </c>
      <c r="C128" s="100" t="s">
        <v>57</v>
      </c>
      <c r="D128" s="6">
        <v>9.5</v>
      </c>
      <c r="E128" s="6">
        <v>9.5</v>
      </c>
      <c r="F128" s="6">
        <v>10</v>
      </c>
      <c r="G128" s="96">
        <f t="shared" si="10"/>
        <v>9.67</v>
      </c>
      <c r="H128" s="8">
        <f>RANK(G128,$G$128:$G$142)</f>
        <v>4</v>
      </c>
      <c r="I128" s="8">
        <f t="shared" si="12"/>
        <v>10</v>
      </c>
      <c r="J128" s="3" t="s">
        <v>197</v>
      </c>
    </row>
    <row r="129" spans="1:20" ht="17.25" customHeight="1" x14ac:dyDescent="0.2">
      <c r="A129" s="83"/>
      <c r="B129" s="15" t="s">
        <v>108</v>
      </c>
      <c r="C129" s="17" t="s">
        <v>25</v>
      </c>
      <c r="D129" s="6">
        <v>9</v>
      </c>
      <c r="E129" s="6">
        <v>9.5</v>
      </c>
      <c r="F129" s="6">
        <v>10</v>
      </c>
      <c r="G129" s="96">
        <f t="shared" si="10"/>
        <v>9.5</v>
      </c>
      <c r="H129" s="8">
        <f>RANK(G129,$G$128:$G$142)</f>
        <v>6</v>
      </c>
      <c r="I129" s="8">
        <f t="shared" si="12"/>
        <v>18</v>
      </c>
      <c r="J129" s="3" t="s">
        <v>116</v>
      </c>
    </row>
    <row r="130" spans="1:20" ht="17.25" customHeight="1" x14ac:dyDescent="0.2">
      <c r="A130" s="83"/>
      <c r="B130" s="15" t="s">
        <v>109</v>
      </c>
      <c r="C130" s="17" t="s">
        <v>28</v>
      </c>
      <c r="D130" s="6">
        <v>9.5</v>
      </c>
      <c r="E130" s="6">
        <v>10</v>
      </c>
      <c r="F130" s="6">
        <v>10</v>
      </c>
      <c r="G130" s="96">
        <f t="shared" si="10"/>
        <v>9.83</v>
      </c>
      <c r="H130" s="8">
        <f t="shared" ref="H130:H136" si="13">RANK(G130,$G$128:$G$142)</f>
        <v>2</v>
      </c>
      <c r="I130" s="8">
        <f t="shared" si="12"/>
        <v>5</v>
      </c>
      <c r="J130" s="3" t="s">
        <v>18</v>
      </c>
    </row>
    <row r="131" spans="1:20" ht="17.25" customHeight="1" x14ac:dyDescent="0.2">
      <c r="A131" s="83"/>
      <c r="B131" s="15" t="s">
        <v>110</v>
      </c>
      <c r="C131" s="17" t="s">
        <v>111</v>
      </c>
      <c r="D131" s="6">
        <v>6</v>
      </c>
      <c r="E131" s="6">
        <v>10</v>
      </c>
      <c r="F131" s="6">
        <v>10</v>
      </c>
      <c r="G131" s="96">
        <f t="shared" si="10"/>
        <v>8.67</v>
      </c>
      <c r="H131" s="8">
        <f t="shared" si="13"/>
        <v>14</v>
      </c>
      <c r="I131" s="8">
        <f t="shared" si="12"/>
        <v>42</v>
      </c>
      <c r="J131" s="3" t="s">
        <v>198</v>
      </c>
    </row>
    <row r="132" spans="1:20" ht="17.25" customHeight="1" x14ac:dyDescent="0.2">
      <c r="A132" s="83"/>
      <c r="B132" s="15" t="s">
        <v>113</v>
      </c>
      <c r="C132" s="17" t="s">
        <v>114</v>
      </c>
      <c r="D132" s="6">
        <v>9.5</v>
      </c>
      <c r="E132" s="6">
        <v>8</v>
      </c>
      <c r="F132" s="6">
        <v>10</v>
      </c>
      <c r="G132" s="96">
        <f t="shared" si="10"/>
        <v>9.17</v>
      </c>
      <c r="H132" s="8">
        <f t="shared" si="13"/>
        <v>12</v>
      </c>
      <c r="I132" s="8">
        <f t="shared" si="12"/>
        <v>30</v>
      </c>
      <c r="J132" s="3" t="s">
        <v>199</v>
      </c>
    </row>
    <row r="133" spans="1:20" ht="17.25" customHeight="1" x14ac:dyDescent="0.2">
      <c r="A133" s="83"/>
      <c r="B133" s="13" t="s">
        <v>43</v>
      </c>
      <c r="C133" s="14" t="s">
        <v>115</v>
      </c>
      <c r="D133" s="6">
        <v>8.5</v>
      </c>
      <c r="E133" s="6">
        <v>9.5</v>
      </c>
      <c r="F133" s="6">
        <v>10</v>
      </c>
      <c r="G133" s="96">
        <f t="shared" si="10"/>
        <v>9.33</v>
      </c>
      <c r="H133" s="8">
        <f t="shared" si="13"/>
        <v>10</v>
      </c>
      <c r="I133" s="8">
        <f t="shared" si="12"/>
        <v>26</v>
      </c>
      <c r="J133" s="3" t="s">
        <v>200</v>
      </c>
      <c r="K133" s="69" t="s">
        <v>95</v>
      </c>
      <c r="L133" s="69"/>
      <c r="M133" s="69"/>
      <c r="N133" s="69"/>
      <c r="O133" s="69"/>
      <c r="P133" s="69"/>
      <c r="Q133" s="69"/>
      <c r="R133" s="69"/>
      <c r="S133" s="69"/>
      <c r="T133" s="69"/>
    </row>
    <row r="134" spans="1:20" ht="17.25" customHeight="1" x14ac:dyDescent="0.2">
      <c r="A134" s="83"/>
      <c r="B134" s="15" t="s">
        <v>44</v>
      </c>
      <c r="C134" s="16" t="s">
        <v>49</v>
      </c>
      <c r="D134" s="6">
        <v>10</v>
      </c>
      <c r="E134" s="6">
        <v>9.5</v>
      </c>
      <c r="F134" s="6">
        <v>10</v>
      </c>
      <c r="G134" s="96">
        <f t="shared" si="10"/>
        <v>9.83</v>
      </c>
      <c r="H134" s="8">
        <f t="shared" si="13"/>
        <v>2</v>
      </c>
      <c r="I134" s="8">
        <f t="shared" si="12"/>
        <v>5</v>
      </c>
      <c r="J134" s="3" t="s">
        <v>201</v>
      </c>
      <c r="K134" s="70" t="s">
        <v>83</v>
      </c>
      <c r="L134" s="72" t="s">
        <v>84</v>
      </c>
      <c r="M134" s="45" t="s">
        <v>85</v>
      </c>
      <c r="N134" s="45"/>
      <c r="O134" s="41" t="s">
        <v>86</v>
      </c>
      <c r="P134" s="65"/>
      <c r="Q134" s="41" t="s">
        <v>87</v>
      </c>
      <c r="R134" s="66"/>
      <c r="S134" s="45" t="s">
        <v>88</v>
      </c>
      <c r="T134" s="45"/>
    </row>
    <row r="135" spans="1:20" ht="17.25" customHeight="1" x14ac:dyDescent="0.25">
      <c r="A135" s="83"/>
      <c r="B135" s="15" t="s">
        <v>45</v>
      </c>
      <c r="C135" s="17" t="s">
        <v>117</v>
      </c>
      <c r="D135" s="6">
        <v>10</v>
      </c>
      <c r="E135" s="6">
        <v>10</v>
      </c>
      <c r="F135" s="6">
        <v>10</v>
      </c>
      <c r="G135" s="96">
        <f t="shared" si="10"/>
        <v>10</v>
      </c>
      <c r="H135" s="8">
        <f t="shared" si="13"/>
        <v>1</v>
      </c>
      <c r="I135" s="8">
        <f t="shared" si="12"/>
        <v>1</v>
      </c>
      <c r="J135"/>
      <c r="K135" s="71"/>
      <c r="L135" s="73"/>
      <c r="M135" s="62" t="s">
        <v>89</v>
      </c>
      <c r="N135" s="47" t="s">
        <v>90</v>
      </c>
      <c r="O135" s="46" t="s">
        <v>89</v>
      </c>
      <c r="P135" s="47" t="s">
        <v>90</v>
      </c>
      <c r="Q135" s="48" t="s">
        <v>91</v>
      </c>
      <c r="R135" s="47" t="s">
        <v>90</v>
      </c>
      <c r="S135" s="48" t="s">
        <v>91</v>
      </c>
      <c r="T135" s="47" t="s">
        <v>90</v>
      </c>
    </row>
    <row r="136" spans="1:20" ht="17.25" customHeight="1" x14ac:dyDescent="0.2">
      <c r="A136" s="83"/>
      <c r="B136" s="15" t="s">
        <v>119</v>
      </c>
      <c r="C136" s="17" t="s">
        <v>120</v>
      </c>
      <c r="D136" s="6">
        <v>4.5</v>
      </c>
      <c r="E136" s="6">
        <v>8.5</v>
      </c>
      <c r="F136" s="6">
        <v>10</v>
      </c>
      <c r="G136" s="96">
        <f t="shared" si="10"/>
        <v>7.67</v>
      </c>
      <c r="H136" s="8">
        <f t="shared" si="13"/>
        <v>15</v>
      </c>
      <c r="I136" s="8">
        <f t="shared" si="12"/>
        <v>50</v>
      </c>
      <c r="J136" s="120" t="s">
        <v>202</v>
      </c>
      <c r="K136" s="49">
        <v>12</v>
      </c>
      <c r="L136" s="50">
        <f>SUM(M136+O136+Q136+S136)</f>
        <v>15</v>
      </c>
      <c r="M136" s="51">
        <f>COUNTIF($G$113:$G127,"&gt;=9.0")</f>
        <v>13</v>
      </c>
      <c r="N136" s="52">
        <f>M136/16</f>
        <v>0.8125</v>
      </c>
      <c r="O136" s="51">
        <f>COUNTIF($G$113:$G127,"&gt;=8.5")-M136</f>
        <v>2</v>
      </c>
      <c r="P136" s="52">
        <f xml:space="preserve"> O136/16</f>
        <v>0.125</v>
      </c>
      <c r="Q136" s="51">
        <f>COUNTIF($G$113:$G127,"&gt;=8.0")-M136-O136</f>
        <v>0</v>
      </c>
      <c r="R136" s="53">
        <f>Q136/16</f>
        <v>0</v>
      </c>
      <c r="S136" s="51">
        <f>COUNTIF($G$113:$G127,"&lt;8.0")</f>
        <v>0</v>
      </c>
      <c r="T136" s="52">
        <f>S136/16</f>
        <v>0</v>
      </c>
    </row>
    <row r="137" spans="1:20" ht="18" customHeight="1" thickBot="1" x14ac:dyDescent="0.25">
      <c r="A137" s="84"/>
      <c r="B137" s="18" t="s">
        <v>121</v>
      </c>
      <c r="C137" s="101" t="s">
        <v>59</v>
      </c>
      <c r="D137" s="33">
        <v>8.5</v>
      </c>
      <c r="E137" s="33">
        <v>10</v>
      </c>
      <c r="F137" s="33">
        <v>10</v>
      </c>
      <c r="G137" s="99">
        <f t="shared" si="10"/>
        <v>9.5</v>
      </c>
      <c r="H137" s="20">
        <f>RANK(G137,$G$128:$G$142)</f>
        <v>6</v>
      </c>
      <c r="I137" s="20">
        <f t="shared" si="12"/>
        <v>18</v>
      </c>
      <c r="J137" s="120" t="s">
        <v>203</v>
      </c>
      <c r="K137" s="49">
        <v>11</v>
      </c>
      <c r="L137" s="50">
        <f>SUM(M137+O137+Q137+S137)</f>
        <v>20</v>
      </c>
      <c r="M137" s="51">
        <f>COUNTIF($G$143:$G$162,"&gt;=9")</f>
        <v>13</v>
      </c>
      <c r="N137" s="52">
        <f>M137/20</f>
        <v>0.65</v>
      </c>
      <c r="O137" s="51">
        <f>COUNTIF($G$143:$G$162,"&gt;8.5")-M137</f>
        <v>3</v>
      </c>
      <c r="P137" s="54">
        <f>O137/20</f>
        <v>0.15</v>
      </c>
      <c r="Q137" s="51">
        <f>COUNTIF($G$143:$G$162,"&gt;=8")-M137-O137</f>
        <v>4</v>
      </c>
      <c r="R137" s="53">
        <f>Q137/20</f>
        <v>0.2</v>
      </c>
      <c r="S137" s="51">
        <f>COUNTIF($G$143:$G$162,"&lt;8")</f>
        <v>0</v>
      </c>
      <c r="T137" s="52">
        <f>S137/20</f>
        <v>0</v>
      </c>
    </row>
    <row r="138" spans="1:20" ht="17.25" customHeight="1" x14ac:dyDescent="0.25">
      <c r="A138" s="102" t="s">
        <v>48</v>
      </c>
      <c r="B138" s="21" t="s">
        <v>123</v>
      </c>
      <c r="C138" s="22" t="s">
        <v>75</v>
      </c>
      <c r="D138" s="23">
        <v>9.5</v>
      </c>
      <c r="E138" s="23">
        <v>9.5</v>
      </c>
      <c r="F138" s="23">
        <v>10</v>
      </c>
      <c r="G138" s="103">
        <f t="shared" si="10"/>
        <v>9.67</v>
      </c>
      <c r="H138" s="8">
        <f t="shared" ref="H138:H142" si="14">RANK(G138,$G$20:$G$34)</f>
        <v>5</v>
      </c>
      <c r="I138" s="8">
        <f t="shared" si="12"/>
        <v>10</v>
      </c>
      <c r="J138" t="s">
        <v>204</v>
      </c>
      <c r="K138" s="49">
        <v>10</v>
      </c>
      <c r="L138" s="50">
        <f>SUM(M138+O138+Q138+S138)</f>
        <v>15</v>
      </c>
      <c r="M138" s="55">
        <f>COUNTIF($G$128:$G$142,"&gt;=9")</f>
        <v>13</v>
      </c>
      <c r="N138" s="52">
        <f>M138/15</f>
        <v>0.8666666666666667</v>
      </c>
      <c r="O138" s="51">
        <f>COUNTIF($G$128:$G$142,"&gt;=8.5") -M138</f>
        <v>1</v>
      </c>
      <c r="P138" s="54">
        <f>O138/15</f>
        <v>6.6666666666666666E-2</v>
      </c>
      <c r="Q138" s="51">
        <f>COUNTIF($G$128:$G$142,"&gt;=8")-M138-O138</f>
        <v>0</v>
      </c>
      <c r="R138" s="53">
        <f>Q138/15</f>
        <v>0</v>
      </c>
      <c r="S138" s="55">
        <f>COUNTIF($G$128:$G$142,"&lt;8")</f>
        <v>1</v>
      </c>
      <c r="T138" s="52">
        <f>100%-N138-P138-R138</f>
        <v>6.6666666666666638E-2</v>
      </c>
    </row>
    <row r="139" spans="1:20" ht="17.25" customHeight="1" x14ac:dyDescent="0.25">
      <c r="A139" s="83"/>
      <c r="B139" s="15" t="s">
        <v>125</v>
      </c>
      <c r="C139" s="17" t="s">
        <v>126</v>
      </c>
      <c r="D139" s="7">
        <v>9</v>
      </c>
      <c r="E139" s="7">
        <v>10</v>
      </c>
      <c r="F139" s="7">
        <v>8.5</v>
      </c>
      <c r="G139" s="104">
        <f t="shared" si="10"/>
        <v>9.17</v>
      </c>
      <c r="H139" s="8">
        <f t="shared" si="14"/>
        <v>14</v>
      </c>
      <c r="I139" s="8">
        <f t="shared" si="12"/>
        <v>30</v>
      </c>
      <c r="J139" t="s">
        <v>205</v>
      </c>
      <c r="K139" s="56" t="s">
        <v>92</v>
      </c>
      <c r="L139" s="57">
        <f>SUM(L136:L138)</f>
        <v>50</v>
      </c>
      <c r="M139" s="55">
        <f>SUM(M136:M138)</f>
        <v>39</v>
      </c>
      <c r="N139" s="58">
        <f>M139/51</f>
        <v>0.76470588235294112</v>
      </c>
      <c r="O139" s="55">
        <f>SUM(O136:O138)</f>
        <v>6</v>
      </c>
      <c r="P139" s="59">
        <f>O139/51</f>
        <v>0.11764705882352941</v>
      </c>
      <c r="Q139" s="55">
        <f>SUM(Q136:Q138)</f>
        <v>4</v>
      </c>
      <c r="R139" s="60">
        <f>Q139/51</f>
        <v>7.8431372549019607E-2</v>
      </c>
      <c r="S139" s="55">
        <f>SUM(S136:S138)</f>
        <v>1</v>
      </c>
      <c r="T139" s="61">
        <f>S139/51</f>
        <v>1.9607843137254902E-2</v>
      </c>
    </row>
    <row r="140" spans="1:20" ht="17.25" customHeight="1" x14ac:dyDescent="0.25">
      <c r="A140" s="83"/>
      <c r="B140" s="15" t="s">
        <v>128</v>
      </c>
      <c r="C140" s="17" t="s">
        <v>129</v>
      </c>
      <c r="D140" s="7">
        <v>8.5</v>
      </c>
      <c r="E140" s="7">
        <v>10</v>
      </c>
      <c r="F140" s="7">
        <v>10</v>
      </c>
      <c r="G140" s="104">
        <f t="shared" si="10"/>
        <v>9.5</v>
      </c>
      <c r="H140" s="8">
        <f t="shared" si="14"/>
        <v>8</v>
      </c>
      <c r="I140" s="8">
        <f t="shared" si="12"/>
        <v>18</v>
      </c>
      <c r="J140" t="s">
        <v>104</v>
      </c>
    </row>
    <row r="141" spans="1:20" ht="17.25" customHeight="1" x14ac:dyDescent="0.25">
      <c r="A141" s="83"/>
      <c r="B141" s="15" t="s">
        <v>131</v>
      </c>
      <c r="C141" s="12" t="s">
        <v>132</v>
      </c>
      <c r="D141" s="121">
        <v>8.5</v>
      </c>
      <c r="E141" s="121">
        <v>10</v>
      </c>
      <c r="F141" s="121">
        <v>9.5</v>
      </c>
      <c r="G141" s="104">
        <f t="shared" si="10"/>
        <v>9.33</v>
      </c>
      <c r="H141" s="8">
        <f t="shared" si="14"/>
        <v>13</v>
      </c>
      <c r="I141" s="8">
        <f t="shared" si="12"/>
        <v>26</v>
      </c>
      <c r="J141" t="s">
        <v>206</v>
      </c>
    </row>
    <row r="142" spans="1:20" ht="17.25" customHeight="1" thickBot="1" x14ac:dyDescent="0.25">
      <c r="A142" s="83"/>
      <c r="B142" s="18" t="s">
        <v>134</v>
      </c>
      <c r="C142" s="106" t="s">
        <v>67</v>
      </c>
      <c r="D142" s="122">
        <v>9</v>
      </c>
      <c r="E142" s="122">
        <v>9.5</v>
      </c>
      <c r="F142" s="122">
        <v>10</v>
      </c>
      <c r="G142" s="99">
        <f t="shared" si="10"/>
        <v>9.5</v>
      </c>
      <c r="H142" s="108">
        <f t="shared" si="14"/>
        <v>8</v>
      </c>
      <c r="I142" s="20">
        <f t="shared" si="12"/>
        <v>18</v>
      </c>
      <c r="J142" s="3" t="s">
        <v>112</v>
      </c>
    </row>
    <row r="143" spans="1:20" ht="17.25" customHeight="1" x14ac:dyDescent="0.2">
      <c r="A143" s="83"/>
      <c r="B143" s="25" t="s">
        <v>51</v>
      </c>
      <c r="C143" s="26" t="s">
        <v>13</v>
      </c>
      <c r="D143" s="6">
        <v>10</v>
      </c>
      <c r="E143" s="6">
        <v>10</v>
      </c>
      <c r="F143" s="6">
        <v>10</v>
      </c>
      <c r="G143" s="96">
        <f t="shared" si="10"/>
        <v>10</v>
      </c>
      <c r="H143" s="8">
        <f>RANK(G143,$G$143:$G$162)</f>
        <v>1</v>
      </c>
      <c r="I143" s="8">
        <f t="shared" si="12"/>
        <v>1</v>
      </c>
    </row>
    <row r="144" spans="1:20" ht="17.25" customHeight="1" x14ac:dyDescent="0.2">
      <c r="A144" s="83"/>
      <c r="B144" s="27" t="s">
        <v>136</v>
      </c>
      <c r="C144" s="26" t="s">
        <v>39</v>
      </c>
      <c r="D144" s="6">
        <v>9</v>
      </c>
      <c r="E144" s="6">
        <v>9.5</v>
      </c>
      <c r="F144" s="6">
        <v>10</v>
      </c>
      <c r="G144" s="96">
        <f t="shared" si="10"/>
        <v>9.5</v>
      </c>
      <c r="H144" s="8">
        <f>RANK(G144,$G$143:$G$162)</f>
        <v>6</v>
      </c>
      <c r="I144" s="8">
        <f t="shared" si="12"/>
        <v>18</v>
      </c>
      <c r="J144" s="3" t="s">
        <v>207</v>
      </c>
    </row>
    <row r="145" spans="1:13" ht="17.25" customHeight="1" x14ac:dyDescent="0.2">
      <c r="A145" s="83"/>
      <c r="B145" s="27" t="s">
        <v>137</v>
      </c>
      <c r="C145" s="28" t="s">
        <v>138</v>
      </c>
      <c r="D145" s="6">
        <v>9.5</v>
      </c>
      <c r="E145" s="6">
        <v>10</v>
      </c>
      <c r="F145" s="6">
        <v>10</v>
      </c>
      <c r="G145" s="96">
        <f t="shared" si="10"/>
        <v>9.83</v>
      </c>
      <c r="H145" s="8">
        <f t="shared" ref="H145:H162" si="15">RANK(G145,$G$143:$G$162)</f>
        <v>2</v>
      </c>
      <c r="I145" s="8">
        <f t="shared" si="12"/>
        <v>5</v>
      </c>
      <c r="J145" s="3" t="s">
        <v>15</v>
      </c>
    </row>
    <row r="146" spans="1:13" ht="17.25" customHeight="1" x14ac:dyDescent="0.2">
      <c r="A146" s="83"/>
      <c r="B146" s="27" t="s">
        <v>139</v>
      </c>
      <c r="C146" s="28" t="s">
        <v>58</v>
      </c>
      <c r="D146" s="6">
        <v>9</v>
      </c>
      <c r="E146" s="6">
        <v>10</v>
      </c>
      <c r="F146" s="6">
        <v>10</v>
      </c>
      <c r="G146" s="96">
        <f t="shared" si="10"/>
        <v>9.67</v>
      </c>
      <c r="H146" s="8">
        <f t="shared" si="15"/>
        <v>3</v>
      </c>
      <c r="I146" s="8">
        <f t="shared" si="12"/>
        <v>10</v>
      </c>
      <c r="J146" s="3" t="s">
        <v>94</v>
      </c>
    </row>
    <row r="147" spans="1:13" ht="17.25" customHeight="1" x14ac:dyDescent="0.2">
      <c r="A147" s="83"/>
      <c r="B147" s="27" t="s">
        <v>141</v>
      </c>
      <c r="C147" s="28" t="s">
        <v>142</v>
      </c>
      <c r="D147" s="7">
        <v>7.5</v>
      </c>
      <c r="E147" s="7">
        <v>10</v>
      </c>
      <c r="F147" s="7">
        <v>10</v>
      </c>
      <c r="G147" s="104">
        <f t="shared" si="10"/>
        <v>9.17</v>
      </c>
      <c r="H147" s="8">
        <f t="shared" si="15"/>
        <v>9</v>
      </c>
      <c r="I147" s="8">
        <f t="shared" si="12"/>
        <v>30</v>
      </c>
      <c r="J147" s="3" t="s">
        <v>208</v>
      </c>
    </row>
    <row r="148" spans="1:13" ht="17.25" customHeight="1" x14ac:dyDescent="0.2">
      <c r="A148" s="83"/>
      <c r="B148" s="27" t="s">
        <v>143</v>
      </c>
      <c r="C148" s="26" t="s">
        <v>144</v>
      </c>
      <c r="D148" s="6">
        <v>7</v>
      </c>
      <c r="E148" s="6">
        <v>9</v>
      </c>
      <c r="F148" s="6">
        <v>9</v>
      </c>
      <c r="G148" s="96">
        <f t="shared" si="10"/>
        <v>8.33</v>
      </c>
      <c r="H148" s="8">
        <f t="shared" si="15"/>
        <v>17</v>
      </c>
      <c r="I148" s="8">
        <f t="shared" si="12"/>
        <v>46</v>
      </c>
      <c r="J148" s="3" t="s">
        <v>209</v>
      </c>
    </row>
    <row r="149" spans="1:13" ht="17.25" customHeight="1" x14ac:dyDescent="0.2">
      <c r="A149" s="83"/>
      <c r="B149" s="27" t="s">
        <v>145</v>
      </c>
      <c r="C149" s="28" t="s">
        <v>50</v>
      </c>
      <c r="D149" s="6">
        <v>7.5</v>
      </c>
      <c r="E149" s="6">
        <v>10</v>
      </c>
      <c r="F149" s="6">
        <v>9.5</v>
      </c>
      <c r="G149" s="96">
        <f t="shared" si="10"/>
        <v>9</v>
      </c>
      <c r="H149" s="8">
        <f t="shared" si="15"/>
        <v>12</v>
      </c>
      <c r="I149" s="8">
        <f t="shared" si="12"/>
        <v>37</v>
      </c>
      <c r="J149" s="3" t="s">
        <v>169</v>
      </c>
    </row>
    <row r="150" spans="1:13" ht="17.25" customHeight="1" x14ac:dyDescent="0.2">
      <c r="A150" s="83"/>
      <c r="B150" s="27" t="s">
        <v>147</v>
      </c>
      <c r="C150" s="28" t="s">
        <v>40</v>
      </c>
      <c r="D150" s="6">
        <v>9</v>
      </c>
      <c r="E150" s="6">
        <v>10</v>
      </c>
      <c r="F150" s="6">
        <v>10</v>
      </c>
      <c r="G150" s="96">
        <f t="shared" si="10"/>
        <v>9.67</v>
      </c>
      <c r="H150" s="8">
        <f t="shared" si="15"/>
        <v>3</v>
      </c>
      <c r="I150" s="8">
        <f t="shared" si="12"/>
        <v>10</v>
      </c>
      <c r="J150" s="3" t="s">
        <v>33</v>
      </c>
    </row>
    <row r="151" spans="1:13" ht="17.25" customHeight="1" x14ac:dyDescent="0.2">
      <c r="A151" s="83"/>
      <c r="B151" s="27" t="s">
        <v>149</v>
      </c>
      <c r="C151" s="30" t="s">
        <v>150</v>
      </c>
      <c r="D151" s="6">
        <v>8</v>
      </c>
      <c r="E151" s="6">
        <v>10</v>
      </c>
      <c r="F151" s="6">
        <v>10</v>
      </c>
      <c r="G151" s="96">
        <f t="shared" si="10"/>
        <v>9.33</v>
      </c>
      <c r="H151" s="8">
        <f t="shared" si="15"/>
        <v>8</v>
      </c>
      <c r="I151" s="8">
        <f t="shared" si="12"/>
        <v>26</v>
      </c>
      <c r="J151" s="3" t="s">
        <v>190</v>
      </c>
    </row>
    <row r="152" spans="1:13" ht="17.25" customHeight="1" x14ac:dyDescent="0.2">
      <c r="A152" s="83"/>
      <c r="B152" s="27" t="s">
        <v>152</v>
      </c>
      <c r="C152" s="28" t="s">
        <v>41</v>
      </c>
      <c r="D152" s="6">
        <v>6</v>
      </c>
      <c r="E152" s="6">
        <v>9</v>
      </c>
      <c r="F152" s="6">
        <v>10</v>
      </c>
      <c r="G152" s="96">
        <f t="shared" si="10"/>
        <v>8.33</v>
      </c>
      <c r="H152" s="8">
        <f t="shared" si="15"/>
        <v>17</v>
      </c>
      <c r="I152" s="8">
        <f t="shared" si="12"/>
        <v>46</v>
      </c>
      <c r="J152" s="3" t="s">
        <v>133</v>
      </c>
    </row>
    <row r="153" spans="1:13" ht="17.25" customHeight="1" x14ac:dyDescent="0.2">
      <c r="A153" s="83"/>
      <c r="B153" s="27" t="s">
        <v>154</v>
      </c>
      <c r="C153" s="28" t="s">
        <v>47</v>
      </c>
      <c r="D153" s="6">
        <v>6.5</v>
      </c>
      <c r="E153" s="6">
        <v>8.5</v>
      </c>
      <c r="F153" s="6">
        <v>10</v>
      </c>
      <c r="G153" s="96">
        <f t="shared" si="10"/>
        <v>8.33</v>
      </c>
      <c r="H153" s="8">
        <f t="shared" si="15"/>
        <v>17</v>
      </c>
      <c r="I153" s="8">
        <f t="shared" si="12"/>
        <v>46</v>
      </c>
      <c r="J153" s="3" t="s">
        <v>210</v>
      </c>
    </row>
    <row r="154" spans="1:13" ht="17.25" customHeight="1" x14ac:dyDescent="0.2">
      <c r="A154" s="83"/>
      <c r="B154" s="27" t="s">
        <v>155</v>
      </c>
      <c r="C154" s="28" t="s">
        <v>65</v>
      </c>
      <c r="D154" s="6">
        <v>7</v>
      </c>
      <c r="E154" s="6">
        <v>10</v>
      </c>
      <c r="F154" s="6">
        <v>9</v>
      </c>
      <c r="G154" s="96">
        <f t="shared" si="10"/>
        <v>8.67</v>
      </c>
      <c r="H154" s="8">
        <f t="shared" si="15"/>
        <v>15</v>
      </c>
      <c r="I154" s="8">
        <f t="shared" si="12"/>
        <v>42</v>
      </c>
      <c r="J154" s="3" t="s">
        <v>211</v>
      </c>
    </row>
    <row r="155" spans="1:13" ht="17.25" customHeight="1" x14ac:dyDescent="0.2">
      <c r="A155" s="83"/>
      <c r="B155" s="27" t="s">
        <v>157</v>
      </c>
      <c r="C155" s="28" t="s">
        <v>158</v>
      </c>
      <c r="D155" s="6">
        <v>6.5</v>
      </c>
      <c r="E155" s="6">
        <v>9.5</v>
      </c>
      <c r="F155" s="6">
        <v>10</v>
      </c>
      <c r="G155" s="96">
        <f t="shared" si="10"/>
        <v>8.67</v>
      </c>
      <c r="H155" s="8">
        <f t="shared" si="15"/>
        <v>15</v>
      </c>
      <c r="I155" s="8">
        <f t="shared" si="12"/>
        <v>42</v>
      </c>
      <c r="J155" s="3" t="s">
        <v>212</v>
      </c>
    </row>
    <row r="156" spans="1:13" ht="17.25" customHeight="1" x14ac:dyDescent="0.2">
      <c r="A156" s="83"/>
      <c r="B156" s="27" t="s">
        <v>159</v>
      </c>
      <c r="C156" s="32" t="s">
        <v>56</v>
      </c>
      <c r="D156" s="6">
        <v>9</v>
      </c>
      <c r="E156" s="6">
        <v>10</v>
      </c>
      <c r="F156" s="6">
        <v>10</v>
      </c>
      <c r="G156" s="96">
        <f t="shared" si="10"/>
        <v>9.67</v>
      </c>
      <c r="H156" s="8">
        <f t="shared" si="15"/>
        <v>3</v>
      </c>
      <c r="I156" s="8">
        <f t="shared" si="12"/>
        <v>10</v>
      </c>
      <c r="J156" s="3" t="s">
        <v>76</v>
      </c>
    </row>
    <row r="157" spans="1:13" ht="17.25" customHeight="1" x14ac:dyDescent="0.2">
      <c r="A157" s="83"/>
      <c r="B157" s="109" t="s">
        <v>160</v>
      </c>
      <c r="C157" s="32" t="s">
        <v>161</v>
      </c>
      <c r="D157" s="11">
        <v>8</v>
      </c>
      <c r="E157" s="11">
        <v>9.5</v>
      </c>
      <c r="F157" s="11">
        <v>10</v>
      </c>
      <c r="G157" s="110">
        <f t="shared" si="10"/>
        <v>9.17</v>
      </c>
      <c r="H157" s="8">
        <f t="shared" si="15"/>
        <v>9</v>
      </c>
      <c r="I157" s="8">
        <f t="shared" si="12"/>
        <v>30</v>
      </c>
      <c r="J157" s="3" t="s">
        <v>213</v>
      </c>
      <c r="M157" s="67"/>
    </row>
    <row r="158" spans="1:13" ht="17.25" customHeight="1" x14ac:dyDescent="0.2">
      <c r="A158" s="83"/>
      <c r="B158" s="27" t="s">
        <v>62</v>
      </c>
      <c r="C158" s="30" t="s">
        <v>55</v>
      </c>
      <c r="D158" s="29">
        <v>8.5</v>
      </c>
      <c r="E158" s="29">
        <v>9</v>
      </c>
      <c r="F158" s="29">
        <v>10</v>
      </c>
      <c r="G158" s="96">
        <f t="shared" si="10"/>
        <v>9.17</v>
      </c>
      <c r="H158" s="8">
        <f t="shared" si="15"/>
        <v>9</v>
      </c>
      <c r="I158" s="8">
        <f t="shared" si="12"/>
        <v>30</v>
      </c>
      <c r="J158" s="3" t="s">
        <v>214</v>
      </c>
    </row>
    <row r="159" spans="1:13" ht="17.25" customHeight="1" x14ac:dyDescent="0.2">
      <c r="A159" s="83"/>
      <c r="B159" s="27" t="s">
        <v>64</v>
      </c>
      <c r="C159" s="112" t="s">
        <v>163</v>
      </c>
      <c r="D159" s="123">
        <v>8.5</v>
      </c>
      <c r="E159" s="123">
        <v>8.5</v>
      </c>
      <c r="F159" s="123">
        <v>10</v>
      </c>
      <c r="G159" s="104">
        <f t="shared" si="10"/>
        <v>9</v>
      </c>
      <c r="H159" s="8">
        <f t="shared" si="15"/>
        <v>12</v>
      </c>
      <c r="I159" s="8">
        <f t="shared" si="12"/>
        <v>37</v>
      </c>
      <c r="J159" s="3" t="s">
        <v>215</v>
      </c>
    </row>
    <row r="160" spans="1:13" ht="17.25" customHeight="1" x14ac:dyDescent="0.2">
      <c r="A160" s="83"/>
      <c r="B160" s="27" t="s">
        <v>66</v>
      </c>
      <c r="C160" s="26" t="s">
        <v>63</v>
      </c>
      <c r="D160" s="123">
        <v>8.5</v>
      </c>
      <c r="E160" s="123">
        <v>10</v>
      </c>
      <c r="F160" s="123">
        <v>10</v>
      </c>
      <c r="G160" s="104">
        <f t="shared" si="10"/>
        <v>9.5</v>
      </c>
      <c r="H160" s="8">
        <f t="shared" si="15"/>
        <v>6</v>
      </c>
      <c r="I160" s="8">
        <f t="shared" si="12"/>
        <v>18</v>
      </c>
      <c r="J160" s="3" t="s">
        <v>77</v>
      </c>
    </row>
    <row r="161" spans="1:10" ht="17.25" customHeight="1" x14ac:dyDescent="0.2">
      <c r="A161" s="83"/>
      <c r="B161" s="27" t="s">
        <v>68</v>
      </c>
      <c r="C161" s="28" t="s">
        <v>165</v>
      </c>
      <c r="D161" s="31">
        <v>6.5</v>
      </c>
      <c r="E161" s="31">
        <v>8.5</v>
      </c>
      <c r="F161" s="31">
        <v>10</v>
      </c>
      <c r="G161" s="104">
        <f t="shared" si="10"/>
        <v>8.33</v>
      </c>
      <c r="H161" s="8">
        <f t="shared" si="15"/>
        <v>17</v>
      </c>
      <c r="I161" s="8">
        <f t="shared" si="12"/>
        <v>46</v>
      </c>
      <c r="J161" s="3" t="s">
        <v>216</v>
      </c>
    </row>
    <row r="162" spans="1:10" ht="18" customHeight="1" thickBot="1" x14ac:dyDescent="0.25">
      <c r="A162" s="116"/>
      <c r="B162" s="34" t="s">
        <v>69</v>
      </c>
      <c r="C162" s="35" t="s">
        <v>42</v>
      </c>
      <c r="D162" s="40">
        <v>7</v>
      </c>
      <c r="E162" s="40">
        <v>10</v>
      </c>
      <c r="F162" s="40">
        <v>9.5</v>
      </c>
      <c r="G162" s="115">
        <f t="shared" si="10"/>
        <v>8.83</v>
      </c>
      <c r="H162" s="20">
        <f t="shared" si="15"/>
        <v>14</v>
      </c>
      <c r="I162" s="20">
        <f t="shared" si="12"/>
        <v>40</v>
      </c>
      <c r="J162" s="3" t="s">
        <v>97</v>
      </c>
    </row>
  </sheetData>
  <mergeCells count="45">
    <mergeCell ref="H3:I3"/>
    <mergeCell ref="A5:A29"/>
    <mergeCell ref="A3:A4"/>
    <mergeCell ref="B3:B4"/>
    <mergeCell ref="C3:C4"/>
    <mergeCell ref="D3:F3"/>
    <mergeCell ref="G3:G4"/>
    <mergeCell ref="C1:F1"/>
    <mergeCell ref="C2:F2"/>
    <mergeCell ref="A30:A54"/>
    <mergeCell ref="H57:I57"/>
    <mergeCell ref="A59:A83"/>
    <mergeCell ref="A84:A108"/>
    <mergeCell ref="A57:A58"/>
    <mergeCell ref="B57:B58"/>
    <mergeCell ref="C57:C58"/>
    <mergeCell ref="D57:F57"/>
    <mergeCell ref="G57:G58"/>
    <mergeCell ref="C56:F56"/>
    <mergeCell ref="L25:U25"/>
    <mergeCell ref="L26:L27"/>
    <mergeCell ref="M26:M27"/>
    <mergeCell ref="N26:O26"/>
    <mergeCell ref="P26:Q26"/>
    <mergeCell ref="R26:S26"/>
    <mergeCell ref="T26:U26"/>
    <mergeCell ref="K80:T80"/>
    <mergeCell ref="K81:K82"/>
    <mergeCell ref="L81:L82"/>
    <mergeCell ref="M81:N81"/>
    <mergeCell ref="O81:P81"/>
    <mergeCell ref="Q81:R81"/>
    <mergeCell ref="S81:T81"/>
    <mergeCell ref="C109:F109"/>
    <mergeCell ref="A111:A112"/>
    <mergeCell ref="B111:B112"/>
    <mergeCell ref="C111:C112"/>
    <mergeCell ref="D111:F111"/>
    <mergeCell ref="G111:G112"/>
    <mergeCell ref="H111:I111"/>
    <mergeCell ref="A113:A137"/>
    <mergeCell ref="K133:T133"/>
    <mergeCell ref="K134:K135"/>
    <mergeCell ref="L134:L135"/>
    <mergeCell ref="A138:A162"/>
  </mergeCells>
  <conditionalFormatting sqref="E113:F140">
    <cfRule type="cellIs" dxfId="82" priority="3" stopIfTrue="1" operator="lessThanOrEqual">
      <formula>8</formula>
    </cfRule>
  </conditionalFormatting>
  <conditionalFormatting sqref="G5:G54">
    <cfRule type="cellIs" dxfId="79" priority="80" stopIfTrue="1" operator="lessThan">
      <formula>7.5</formula>
    </cfRule>
  </conditionalFormatting>
  <conditionalFormatting sqref="H5:H54">
    <cfRule type="cellIs" dxfId="78" priority="79" stopIfTrue="1" operator="greaterThanOrEqual">
      <formula>19</formula>
    </cfRule>
  </conditionalFormatting>
  <conditionalFormatting sqref="H40:H54">
    <cfRule type="cellIs" dxfId="77" priority="76" operator="greaterThan">
      <formula>13</formula>
    </cfRule>
    <cfRule type="cellIs" dxfId="76" priority="77" stopIfTrue="1" operator="greaterThan">
      <formula>13</formula>
    </cfRule>
    <cfRule type="cellIs" dxfId="75" priority="78" stopIfTrue="1" operator="greaterThanOrEqual">
      <formula>14</formula>
    </cfRule>
  </conditionalFormatting>
  <conditionalFormatting sqref="D5:D32 D35:D49">
    <cfRule type="cellIs" dxfId="74" priority="75" stopIfTrue="1" operator="equal">
      <formula>10</formula>
    </cfRule>
  </conditionalFormatting>
  <conditionalFormatting sqref="H5:H54">
    <cfRule type="cellIs" dxfId="73" priority="70" operator="greaterThan">
      <formula>13</formula>
    </cfRule>
    <cfRule type="cellIs" dxfId="72" priority="71" stopIfTrue="1" operator="greaterThan">
      <formula>13</formula>
    </cfRule>
    <cfRule type="cellIs" dxfId="71" priority="72" stopIfTrue="1" operator="greaterThan">
      <formula>13</formula>
    </cfRule>
    <cfRule type="cellIs" dxfId="70" priority="73" stopIfTrue="1" operator="greaterThan">
      <formula>13</formula>
    </cfRule>
    <cfRule type="cellIs" dxfId="69" priority="74" stopIfTrue="1" operator="equal">
      <formula>14</formula>
    </cfRule>
  </conditionalFormatting>
  <conditionalFormatting sqref="H21:H54">
    <cfRule type="cellIs" dxfId="68" priority="68" operator="greaterThan">
      <formula>18</formula>
    </cfRule>
    <cfRule type="cellIs" dxfId="67" priority="69" stopIfTrue="1" operator="greaterThan">
      <formula>18</formula>
    </cfRule>
  </conditionalFormatting>
  <conditionalFormatting sqref="I5:I54">
    <cfRule type="cellIs" dxfId="66" priority="56" operator="lessThan">
      <formula>4</formula>
    </cfRule>
    <cfRule type="cellIs" dxfId="65" priority="57" operator="lessThan">
      <formula>4</formula>
    </cfRule>
    <cfRule type="cellIs" dxfId="64" priority="58" operator="lessThan">
      <formula>4</formula>
    </cfRule>
    <cfRule type="cellIs" dxfId="63" priority="62" operator="lessThan">
      <formula>4</formula>
    </cfRule>
    <cfRule type="cellIs" dxfId="62" priority="66" operator="lessThan">
      <formula>3</formula>
    </cfRule>
    <cfRule type="cellIs" dxfId="61" priority="67" operator="greaterThan">
      <formula>44</formula>
    </cfRule>
  </conditionalFormatting>
  <conditionalFormatting sqref="H5:H54">
    <cfRule type="cellIs" dxfId="60" priority="64" operator="lessThan">
      <formula>4</formula>
    </cfRule>
    <cfRule type="cellIs" dxfId="59" priority="65" operator="lessThan">
      <formula>3</formula>
    </cfRule>
  </conditionalFormatting>
  <conditionalFormatting sqref="H35:H54">
    <cfRule type="cellIs" dxfId="58" priority="63" operator="greaterThan">
      <formula>13</formula>
    </cfRule>
  </conditionalFormatting>
  <conditionalFormatting sqref="E35:F49">
    <cfRule type="cellIs" dxfId="57" priority="61" stopIfTrue="1" operator="lessThanOrEqual">
      <formula>8</formula>
    </cfRule>
  </conditionalFormatting>
  <conditionalFormatting sqref="E53:F54">
    <cfRule type="cellIs" dxfId="56" priority="60" stopIfTrue="1" operator="lessThanOrEqual">
      <formula>8</formula>
    </cfRule>
  </conditionalFormatting>
  <conditionalFormatting sqref="D53:D54">
    <cfRule type="cellIs" dxfId="55" priority="59" stopIfTrue="1" operator="equal">
      <formula>10</formula>
    </cfRule>
  </conditionalFormatting>
  <conditionalFormatting sqref="E5:F32">
    <cfRule type="cellIs" dxfId="54" priority="55" stopIfTrue="1" operator="lessThanOrEqual">
      <formula>8</formula>
    </cfRule>
  </conditionalFormatting>
  <conditionalFormatting sqref="G59:G108">
    <cfRule type="cellIs" dxfId="53" priority="54" stopIfTrue="1" operator="lessThan">
      <formula>7.5</formula>
    </cfRule>
  </conditionalFormatting>
  <conditionalFormatting sqref="H59:H108">
    <cfRule type="cellIs" dxfId="52" priority="53" stopIfTrue="1" operator="greaterThanOrEqual">
      <formula>19</formula>
    </cfRule>
  </conditionalFormatting>
  <conditionalFormatting sqref="H94:H108">
    <cfRule type="cellIs" dxfId="51" priority="50" operator="greaterThan">
      <formula>13</formula>
    </cfRule>
    <cfRule type="cellIs" dxfId="50" priority="51" stopIfTrue="1" operator="greaterThan">
      <formula>13</formula>
    </cfRule>
    <cfRule type="cellIs" dxfId="49" priority="52" stopIfTrue="1" operator="greaterThanOrEqual">
      <formula>14</formula>
    </cfRule>
  </conditionalFormatting>
  <conditionalFormatting sqref="D59:D78 D89:D103 D84:D86">
    <cfRule type="cellIs" dxfId="48" priority="49" stopIfTrue="1" operator="equal">
      <formula>10</formula>
    </cfRule>
  </conditionalFormatting>
  <conditionalFormatting sqref="H59:H108">
    <cfRule type="cellIs" dxfId="47" priority="44" operator="greaterThan">
      <formula>13</formula>
    </cfRule>
    <cfRule type="cellIs" dxfId="46" priority="45" stopIfTrue="1" operator="greaterThan">
      <formula>13</formula>
    </cfRule>
    <cfRule type="cellIs" dxfId="45" priority="46" stopIfTrue="1" operator="greaterThan">
      <formula>13</formula>
    </cfRule>
    <cfRule type="cellIs" dxfId="44" priority="47" stopIfTrue="1" operator="greaterThan">
      <formula>13</formula>
    </cfRule>
    <cfRule type="cellIs" dxfId="43" priority="48" stopIfTrue="1" operator="equal">
      <formula>14</formula>
    </cfRule>
  </conditionalFormatting>
  <conditionalFormatting sqref="H75:H108">
    <cfRule type="cellIs" dxfId="42" priority="42" operator="greaterThan">
      <formula>18</formula>
    </cfRule>
    <cfRule type="cellIs" dxfId="41" priority="43" stopIfTrue="1" operator="greaterThan">
      <formula>18</formula>
    </cfRule>
  </conditionalFormatting>
  <conditionalFormatting sqref="I59:I108">
    <cfRule type="cellIs" dxfId="40" priority="30" operator="lessThan">
      <formula>4</formula>
    </cfRule>
    <cfRule type="cellIs" dxfId="39" priority="31" operator="lessThan">
      <formula>4</formula>
    </cfRule>
    <cfRule type="cellIs" dxfId="38" priority="32" operator="lessThan">
      <formula>4</formula>
    </cfRule>
    <cfRule type="cellIs" dxfId="37" priority="36" operator="lessThan">
      <formula>4</formula>
    </cfRule>
    <cfRule type="cellIs" dxfId="36" priority="40" operator="lessThan">
      <formula>3</formula>
    </cfRule>
    <cfRule type="cellIs" dxfId="35" priority="41" operator="greaterThan">
      <formula>44</formula>
    </cfRule>
  </conditionalFormatting>
  <conditionalFormatting sqref="H59:H108">
    <cfRule type="cellIs" dxfId="34" priority="38" operator="lessThan">
      <formula>4</formula>
    </cfRule>
    <cfRule type="cellIs" dxfId="33" priority="39" operator="lessThan">
      <formula>3</formula>
    </cfRule>
  </conditionalFormatting>
  <conditionalFormatting sqref="H89:H108">
    <cfRule type="cellIs" dxfId="32" priority="37" operator="greaterThan">
      <formula>13</formula>
    </cfRule>
  </conditionalFormatting>
  <conditionalFormatting sqref="E89:F103">
    <cfRule type="cellIs" dxfId="31" priority="35" stopIfTrue="1" operator="lessThanOrEqual">
      <formula>8</formula>
    </cfRule>
  </conditionalFormatting>
  <conditionalFormatting sqref="E107:F108">
    <cfRule type="cellIs" dxfId="30" priority="34" stopIfTrue="1" operator="lessThanOrEqual">
      <formula>8</formula>
    </cfRule>
  </conditionalFormatting>
  <conditionalFormatting sqref="D107:D108">
    <cfRule type="cellIs" dxfId="29" priority="33" stopIfTrue="1" operator="equal">
      <formula>10</formula>
    </cfRule>
  </conditionalFormatting>
  <conditionalFormatting sqref="E59:F78 E84:F86">
    <cfRule type="cellIs" dxfId="28" priority="29" stopIfTrue="1" operator="lessThanOrEqual">
      <formula>8</formula>
    </cfRule>
  </conditionalFormatting>
  <conditionalFormatting sqref="G113:G162">
    <cfRule type="cellIs" dxfId="27" priority="28" stopIfTrue="1" operator="lessThan">
      <formula>7.5</formula>
    </cfRule>
  </conditionalFormatting>
  <conditionalFormatting sqref="H113:H162">
    <cfRule type="cellIs" dxfId="26" priority="27" stopIfTrue="1" operator="greaterThanOrEqual">
      <formula>19</formula>
    </cfRule>
  </conditionalFormatting>
  <conditionalFormatting sqref="H148:H162">
    <cfRule type="cellIs" dxfId="25" priority="24" operator="greaterThan">
      <formula>13</formula>
    </cfRule>
    <cfRule type="cellIs" dxfId="24" priority="25" stopIfTrue="1" operator="greaterThan">
      <formula>13</formula>
    </cfRule>
    <cfRule type="cellIs" dxfId="23" priority="26" stopIfTrue="1" operator="greaterThanOrEqual">
      <formula>14</formula>
    </cfRule>
  </conditionalFormatting>
  <conditionalFormatting sqref="D113:D140 D143:D157">
    <cfRule type="cellIs" dxfId="22" priority="23" stopIfTrue="1" operator="equal">
      <formula>10</formula>
    </cfRule>
  </conditionalFormatting>
  <conditionalFormatting sqref="H113:H162">
    <cfRule type="cellIs" dxfId="21" priority="18" operator="greaterThan">
      <formula>13</formula>
    </cfRule>
    <cfRule type="cellIs" dxfId="20" priority="19" stopIfTrue="1" operator="greaterThan">
      <formula>13</formula>
    </cfRule>
    <cfRule type="cellIs" dxfId="19" priority="20" stopIfTrue="1" operator="greaterThan">
      <formula>13</formula>
    </cfRule>
    <cfRule type="cellIs" dxfId="18" priority="21" stopIfTrue="1" operator="greaterThan">
      <formula>13</formula>
    </cfRule>
    <cfRule type="cellIs" dxfId="17" priority="22" stopIfTrue="1" operator="equal">
      <formula>14</formula>
    </cfRule>
  </conditionalFormatting>
  <conditionalFormatting sqref="H129:H162">
    <cfRule type="cellIs" dxfId="16" priority="16" operator="greaterThan">
      <formula>18</formula>
    </cfRule>
    <cfRule type="cellIs" dxfId="15" priority="17" stopIfTrue="1" operator="greaterThan">
      <formula>18</formula>
    </cfRule>
  </conditionalFormatting>
  <conditionalFormatting sqref="I113:I162">
    <cfRule type="cellIs" dxfId="14" priority="4" operator="lessThan">
      <formula>4</formula>
    </cfRule>
    <cfRule type="cellIs" dxfId="13" priority="5" operator="lessThan">
      <formula>4</formula>
    </cfRule>
    <cfRule type="cellIs" dxfId="12" priority="6" operator="lessThan">
      <formula>4</formula>
    </cfRule>
    <cfRule type="cellIs" dxfId="11" priority="10" operator="lessThan">
      <formula>4</formula>
    </cfRule>
    <cfRule type="cellIs" dxfId="10" priority="14" operator="lessThan">
      <formula>3</formula>
    </cfRule>
    <cfRule type="cellIs" dxfId="9" priority="15" operator="greaterThan">
      <formula>44</formula>
    </cfRule>
  </conditionalFormatting>
  <conditionalFormatting sqref="H113:H162">
    <cfRule type="cellIs" dxfId="8" priority="12" operator="lessThan">
      <formula>4</formula>
    </cfRule>
    <cfRule type="cellIs" dxfId="7" priority="13" operator="lessThan">
      <formula>3</formula>
    </cfRule>
  </conditionalFormatting>
  <conditionalFormatting sqref="H143:H162">
    <cfRule type="cellIs" dxfId="6" priority="11" operator="greaterThan">
      <formula>13</formula>
    </cfRule>
  </conditionalFormatting>
  <conditionalFormatting sqref="E143:F157">
    <cfRule type="cellIs" dxfId="5" priority="9" stopIfTrue="1" operator="lessThanOrEqual">
      <formula>8</formula>
    </cfRule>
  </conditionalFormatting>
  <conditionalFormatting sqref="E161:F162">
    <cfRule type="cellIs" dxfId="4" priority="8" stopIfTrue="1" operator="lessThanOrEqual">
      <formula>8</formula>
    </cfRule>
  </conditionalFormatting>
  <conditionalFormatting sqref="D161:D162">
    <cfRule type="cellIs" dxfId="3" priority="7" stopIfTrue="1" operator="equal">
      <formula>10</formula>
    </cfRule>
  </conditionalFormatting>
  <conditionalFormatting sqref="D79:D83">
    <cfRule type="cellIs" dxfId="1" priority="2" stopIfTrue="1" operator="equal">
      <formula>10</formula>
    </cfRule>
  </conditionalFormatting>
  <conditionalFormatting sqref="E79:F83">
    <cfRule type="cellIs" dxfId="0" priority="1" stopIfTrue="1" operator="lessThanOrEqual">
      <formula>8</formula>
    </cfRule>
  </conditionalFormatting>
  <dataValidations count="1">
    <dataValidation type="decimal" operator="lessThanOrEqual" allowBlank="1" showInputMessage="1" showErrorMessage="1" errorTitle="Chú Ý" error="Nhập sai" promptTitle="Điểm nhập" sqref="D53:F54 D5:F32 D107:F108 D89:F103 D143:F157 D35:F49 D161:F162 D113:F140 D59:F86">
      <formula1>10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2019-09-17T02:42:10Z</dcterms:modified>
</cp:coreProperties>
</file>